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3410" windowHeight="8100"/>
  </bookViews>
  <sheets>
    <sheet name="児童館利用状況" sheetId="14" r:id="rId1"/>
  </sheets>
  <calcPr calcId="162913"/>
</workbook>
</file>

<file path=xl/calcChain.xml><?xml version="1.0" encoding="utf-8"?>
<calcChain xmlns="http://schemas.openxmlformats.org/spreadsheetml/2006/main">
  <c r="M16" i="14" l="1"/>
  <c r="M15" i="14"/>
  <c r="T15" i="14"/>
  <c r="R15" i="14"/>
  <c r="P15" i="14"/>
  <c r="K15" i="14"/>
  <c r="E15" i="14" s="1"/>
  <c r="H15" i="14"/>
  <c r="G15" i="14"/>
  <c r="F15" i="14"/>
  <c r="R16" i="14"/>
  <c r="E73" i="14"/>
  <c r="T73" i="14" s="1"/>
  <c r="E61" i="14"/>
  <c r="T61" i="14" s="1"/>
  <c r="E49" i="14"/>
  <c r="T49" i="14" s="1"/>
  <c r="E38" i="14"/>
  <c r="T38" i="14" s="1"/>
  <c r="E27" i="14"/>
  <c r="T27" i="14" s="1"/>
  <c r="P16" i="14" l="1"/>
  <c r="H16" i="14"/>
  <c r="K16" i="14"/>
  <c r="F16" i="14"/>
  <c r="E74" i="14"/>
  <c r="T74" i="14" s="1"/>
  <c r="E62" i="14"/>
  <c r="T62" i="14" s="1"/>
  <c r="E50" i="14"/>
  <c r="T50" i="14" s="1"/>
  <c r="E39" i="14"/>
  <c r="T39" i="14" s="1"/>
  <c r="G16" i="14"/>
  <c r="E28" i="14"/>
  <c r="T28" i="14" s="1"/>
  <c r="E16" i="14" l="1"/>
  <c r="T16" i="14"/>
  <c r="T14" i="14"/>
  <c r="T13" i="14"/>
  <c r="T11" i="14"/>
  <c r="T12" i="14"/>
  <c r="E71" i="14" l="1"/>
  <c r="E59" i="14"/>
  <c r="E47" i="14"/>
  <c r="E36" i="14"/>
  <c r="E25" i="14"/>
  <c r="E70" i="14"/>
  <c r="E58" i="14"/>
  <c r="E46" i="14"/>
  <c r="E35" i="14"/>
  <c r="E24" i="14"/>
  <c r="E69" i="14"/>
  <c r="E57" i="14"/>
  <c r="E45" i="14"/>
  <c r="E34" i="14"/>
  <c r="E23" i="14"/>
  <c r="E56" i="14"/>
  <c r="T56" i="14" s="1"/>
  <c r="E55" i="14"/>
  <c r="T55" i="14" s="1"/>
  <c r="P54" i="14"/>
  <c r="E54" i="14" s="1"/>
  <c r="T54" i="14" s="1"/>
  <c r="E68" i="14"/>
  <c r="T68" i="14" s="1"/>
  <c r="P67" i="14"/>
  <c r="E67" i="14" s="1"/>
  <c r="T67" i="14" s="1"/>
  <c r="P66" i="14"/>
  <c r="E66" i="14" s="1"/>
  <c r="T66" i="14" s="1"/>
  <c r="P42" i="14"/>
  <c r="E42" i="14" s="1"/>
  <c r="T42" i="14" s="1"/>
  <c r="P31" i="14"/>
  <c r="E31" i="14" s="1"/>
  <c r="T31" i="14" s="1"/>
  <c r="P21" i="14"/>
  <c r="E21" i="14" s="1"/>
  <c r="T21" i="14" s="1"/>
  <c r="T9" i="14" s="1"/>
  <c r="P20" i="14"/>
  <c r="E20" i="14" s="1"/>
  <c r="T20" i="14" s="1"/>
  <c r="E32" i="14"/>
  <c r="T32" i="14"/>
  <c r="E44" i="14"/>
  <c r="T44" i="14"/>
  <c r="E33" i="14"/>
  <c r="T33" i="14"/>
  <c r="E22" i="14"/>
  <c r="T22" i="14"/>
  <c r="E43" i="14"/>
  <c r="T43" i="14"/>
  <c r="T8" i="14" l="1"/>
  <c r="T10" i="14"/>
</calcChain>
</file>

<file path=xl/sharedStrings.xml><?xml version="1.0" encoding="utf-8"?>
<sst xmlns="http://schemas.openxmlformats.org/spreadsheetml/2006/main" count="81" uniqueCount="35">
  <si>
    <t>総数</t>
    <rPh sb="0" eb="2">
      <t>ソウスウ</t>
    </rPh>
    <phoneticPr fontId="2"/>
  </si>
  <si>
    <t>年度</t>
    <rPh sb="0" eb="2">
      <t>ネンド</t>
    </rPh>
    <phoneticPr fontId="2"/>
  </si>
  <si>
    <t>小学生</t>
    <rPh sb="0" eb="3">
      <t>ショウガクセイ</t>
    </rPh>
    <phoneticPr fontId="2"/>
  </si>
  <si>
    <t>1日平均</t>
    <rPh sb="1" eb="2">
      <t>ニチ</t>
    </rPh>
    <rPh sb="2" eb="4">
      <t>ヘイキン</t>
    </rPh>
    <phoneticPr fontId="2"/>
  </si>
  <si>
    <t>第  １ ０ ９ 表　　　　児   童   館   利   用   状   況</t>
    <rPh sb="0" eb="1">
      <t>ダイ</t>
    </rPh>
    <rPh sb="9" eb="10">
      <t>ヒョウ</t>
    </rPh>
    <rPh sb="14" eb="15">
      <t>コ</t>
    </rPh>
    <rPh sb="18" eb="19">
      <t>ワラベ</t>
    </rPh>
    <rPh sb="22" eb="23">
      <t>カン</t>
    </rPh>
    <rPh sb="26" eb="27">
      <t>リ</t>
    </rPh>
    <rPh sb="30" eb="31">
      <t>ヨウ</t>
    </rPh>
    <rPh sb="34" eb="35">
      <t>ジョウ</t>
    </rPh>
    <rPh sb="38" eb="39">
      <t>イワン</t>
    </rPh>
    <phoneticPr fontId="2"/>
  </si>
  <si>
    <t>平成25年度</t>
    <rPh sb="0" eb="2">
      <t>ヘイセイ</t>
    </rPh>
    <rPh sb="4" eb="6">
      <t>ネンド</t>
    </rPh>
    <phoneticPr fontId="2"/>
  </si>
  <si>
    <t>注）　本郷児童館（旧第一児童館）　平成27年3月まで公設公営、平成27年4月より民設民営</t>
    <rPh sb="3" eb="5">
      <t>ホンゴウ</t>
    </rPh>
    <rPh sb="5" eb="8">
      <t>ジドウカン</t>
    </rPh>
    <rPh sb="9" eb="10">
      <t>キュウ</t>
    </rPh>
    <rPh sb="10" eb="12">
      <t>ダイイチ</t>
    </rPh>
    <rPh sb="12" eb="15">
      <t>ジドウカン</t>
    </rPh>
    <rPh sb="17" eb="19">
      <t>ヘイセイ</t>
    </rPh>
    <rPh sb="21" eb="22">
      <t>ネン</t>
    </rPh>
    <rPh sb="23" eb="24">
      <t>ガツ</t>
    </rPh>
    <rPh sb="26" eb="28">
      <t>コウセツ</t>
    </rPh>
    <rPh sb="28" eb="30">
      <t>コウエイ</t>
    </rPh>
    <rPh sb="31" eb="33">
      <t>ヘイセイ</t>
    </rPh>
    <rPh sb="35" eb="36">
      <t>ネン</t>
    </rPh>
    <rPh sb="37" eb="38">
      <t>ガツ</t>
    </rPh>
    <rPh sb="40" eb="41">
      <t>ミン</t>
    </rPh>
    <rPh sb="41" eb="42">
      <t>セツ</t>
    </rPh>
    <rPh sb="42" eb="44">
      <t>ミンエイ</t>
    </rPh>
    <phoneticPr fontId="2"/>
  </si>
  <si>
    <t>第二児童館</t>
    <rPh sb="0" eb="1">
      <t>ダイ</t>
    </rPh>
    <rPh sb="1" eb="2">
      <t>2</t>
    </rPh>
    <rPh sb="2" eb="5">
      <t>ジドウカン</t>
    </rPh>
    <phoneticPr fontId="2"/>
  </si>
  <si>
    <t>第三児童館</t>
    <rPh sb="0" eb="2">
      <t>ダイサン</t>
    </rPh>
    <rPh sb="2" eb="5">
      <t>ジドウカン</t>
    </rPh>
    <phoneticPr fontId="2"/>
  </si>
  <si>
    <t>第四児童館</t>
    <rPh sb="0" eb="2">
      <t>ダイヨン</t>
    </rPh>
    <rPh sb="2" eb="5">
      <t>ジドウカン</t>
    </rPh>
    <phoneticPr fontId="2"/>
  </si>
  <si>
    <t>城山児童館</t>
    <rPh sb="0" eb="2">
      <t>シロヤマ</t>
    </rPh>
    <rPh sb="2" eb="5">
      <t>ジドウカン</t>
    </rPh>
    <phoneticPr fontId="2"/>
  </si>
  <si>
    <t>注）　平成25年度の第二児童館は、第二文化センター大規模改修のため、第七小学校の余裕教室で実施</t>
    <rPh sb="0" eb="1">
      <t>チュウ</t>
    </rPh>
    <rPh sb="3" eb="5">
      <t>ヘイセイ</t>
    </rPh>
    <rPh sb="7" eb="9">
      <t>ネンド</t>
    </rPh>
    <rPh sb="10" eb="11">
      <t>ダイ</t>
    </rPh>
    <rPh sb="11" eb="12">
      <t>ニ</t>
    </rPh>
    <rPh sb="12" eb="14">
      <t>ジドウ</t>
    </rPh>
    <rPh sb="14" eb="15">
      <t>カン</t>
    </rPh>
    <rPh sb="17" eb="18">
      <t>ダイ</t>
    </rPh>
    <rPh sb="18" eb="19">
      <t>ニ</t>
    </rPh>
    <rPh sb="19" eb="21">
      <t>ブンカ</t>
    </rPh>
    <rPh sb="25" eb="28">
      <t>ダイキボ</t>
    </rPh>
    <rPh sb="28" eb="30">
      <t>カイシュウ</t>
    </rPh>
    <rPh sb="34" eb="35">
      <t>ダイ</t>
    </rPh>
    <rPh sb="35" eb="36">
      <t>ナナ</t>
    </rPh>
    <rPh sb="36" eb="39">
      <t>ショウガッコウ</t>
    </rPh>
    <rPh sb="40" eb="42">
      <t>ヨユウ</t>
    </rPh>
    <rPh sb="42" eb="44">
      <t>キョウシツ</t>
    </rPh>
    <rPh sb="45" eb="47">
      <t>ジッシ</t>
    </rPh>
    <phoneticPr fontId="2"/>
  </si>
  <si>
    <t>【民設民営】</t>
    <rPh sb="1" eb="2">
      <t>ミン</t>
    </rPh>
    <rPh sb="2" eb="3">
      <t>セツ</t>
    </rPh>
    <rPh sb="3" eb="5">
      <t>ミンエイ</t>
    </rPh>
    <phoneticPr fontId="2"/>
  </si>
  <si>
    <t>注）　第二児童館　                       平成26年3月まで公設公営、平成26年4月より公設民営</t>
    <rPh sb="0" eb="1">
      <t>チュウ</t>
    </rPh>
    <rPh sb="3" eb="4">
      <t>ダイ</t>
    </rPh>
    <rPh sb="4" eb="5">
      <t>２</t>
    </rPh>
    <rPh sb="5" eb="7">
      <t>ジドウ</t>
    </rPh>
    <rPh sb="7" eb="8">
      <t>カン</t>
    </rPh>
    <rPh sb="32" eb="34">
      <t>ヘイセイ</t>
    </rPh>
    <rPh sb="36" eb="37">
      <t>ネン</t>
    </rPh>
    <rPh sb="38" eb="39">
      <t>ガツ</t>
    </rPh>
    <rPh sb="41" eb="43">
      <t>コウセツ</t>
    </rPh>
    <rPh sb="43" eb="45">
      <t>コウエイ</t>
    </rPh>
    <rPh sb="46" eb="48">
      <t>ヘイセイ</t>
    </rPh>
    <rPh sb="50" eb="51">
      <t>ネン</t>
    </rPh>
    <rPh sb="52" eb="53">
      <t>ガツ</t>
    </rPh>
    <rPh sb="55" eb="57">
      <t>コウセツ</t>
    </rPh>
    <rPh sb="57" eb="59">
      <t>ミンエイ</t>
    </rPh>
    <phoneticPr fontId="2"/>
  </si>
  <si>
    <r>
      <t>総数
　　　　</t>
    </r>
    <r>
      <rPr>
        <sz val="6"/>
        <rFont val="ＭＳ Ｐ明朝"/>
        <family val="1"/>
        <charset val="128"/>
      </rPr>
      <t>(人)</t>
    </r>
    <rPh sb="0" eb="2">
      <t>ソウスウ</t>
    </rPh>
    <rPh sb="8" eb="9">
      <t>ニン</t>
    </rPh>
    <phoneticPr fontId="2"/>
  </si>
  <si>
    <r>
      <t>幼児
　　　　　</t>
    </r>
    <r>
      <rPr>
        <sz val="6"/>
        <rFont val="ＭＳ Ｐ明朝"/>
        <family val="1"/>
        <charset val="128"/>
      </rPr>
      <t>(人)</t>
    </r>
    <rPh sb="0" eb="2">
      <t>ヨウジ</t>
    </rPh>
    <rPh sb="9" eb="10">
      <t>ニン</t>
    </rPh>
    <phoneticPr fontId="2"/>
  </si>
  <si>
    <r>
      <t>中学生
　　　　　</t>
    </r>
    <r>
      <rPr>
        <sz val="6"/>
        <rFont val="ＭＳ Ｐ明朝"/>
        <family val="1"/>
        <charset val="128"/>
      </rPr>
      <t>(人)</t>
    </r>
    <rPh sb="0" eb="3">
      <t>チュウガクセイ</t>
    </rPh>
    <rPh sb="10" eb="11">
      <t>ニン</t>
    </rPh>
    <phoneticPr fontId="2"/>
  </si>
  <si>
    <r>
      <t>その他
　　　　　</t>
    </r>
    <r>
      <rPr>
        <sz val="6"/>
        <rFont val="ＭＳ Ｐ明朝"/>
        <family val="1"/>
        <charset val="128"/>
      </rPr>
      <t>(人)</t>
    </r>
    <rPh sb="2" eb="3">
      <t>タ</t>
    </rPh>
    <rPh sb="10" eb="11">
      <t>ニン</t>
    </rPh>
    <phoneticPr fontId="2"/>
  </si>
  <si>
    <r>
      <t>開館日数
　　　　　</t>
    </r>
    <r>
      <rPr>
        <sz val="6"/>
        <rFont val="ＭＳ Ｐ明朝"/>
        <family val="1"/>
        <charset val="128"/>
      </rPr>
      <t>(日)</t>
    </r>
    <rPh sb="0" eb="2">
      <t>カイカン</t>
    </rPh>
    <rPh sb="2" eb="4">
      <t>ニッスウ</t>
    </rPh>
    <rPh sb="11" eb="12">
      <t>ニチ</t>
    </rPh>
    <phoneticPr fontId="2"/>
  </si>
  <si>
    <r>
      <t>低学年</t>
    </r>
    <r>
      <rPr>
        <sz val="6"/>
        <rFont val="ＭＳ Ｐ明朝"/>
        <family val="1"/>
        <charset val="128"/>
      </rPr>
      <t>(人)</t>
    </r>
    <rPh sb="0" eb="3">
      <t>テイガクネン</t>
    </rPh>
    <rPh sb="4" eb="5">
      <t>ニン</t>
    </rPh>
    <phoneticPr fontId="2"/>
  </si>
  <si>
    <r>
      <t>高学年</t>
    </r>
    <r>
      <rPr>
        <sz val="6"/>
        <rFont val="ＭＳ Ｐ明朝"/>
        <family val="1"/>
        <charset val="128"/>
      </rPr>
      <t>(人)</t>
    </r>
    <rPh sb="0" eb="3">
      <t>コウガクネン</t>
    </rPh>
    <rPh sb="4" eb="5">
      <t>ニン</t>
    </rPh>
    <phoneticPr fontId="2"/>
  </si>
  <si>
    <r>
      <t>利用者数</t>
    </r>
    <r>
      <rPr>
        <sz val="6"/>
        <rFont val="ＭＳ Ｐ明朝"/>
        <family val="1"/>
        <charset val="128"/>
      </rPr>
      <t>(人)</t>
    </r>
    <rPh sb="0" eb="2">
      <t>リヨウ</t>
    </rPh>
    <rPh sb="2" eb="3">
      <t>シャ</t>
    </rPh>
    <rPh sb="3" eb="4">
      <t>スウ</t>
    </rPh>
    <rPh sb="5" eb="6">
      <t>ニン</t>
    </rPh>
    <phoneticPr fontId="2"/>
  </si>
  <si>
    <t>【公設民営】</t>
    <rPh sb="1" eb="2">
      <t>コウ</t>
    </rPh>
    <rPh sb="2" eb="3">
      <t>セツ</t>
    </rPh>
    <rPh sb="3" eb="5">
      <t>ミンエイ</t>
    </rPh>
    <phoneticPr fontId="2"/>
  </si>
  <si>
    <t>【公設公営】</t>
    <rPh sb="1" eb="2">
      <t>コウ</t>
    </rPh>
    <rPh sb="2" eb="3">
      <t>セツ</t>
    </rPh>
    <rPh sb="3" eb="5">
      <t>コウエイ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</si>
  <si>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</si>
  <si>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</si>
  <si>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</si>
  <si>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</si>
  <si>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</si>
  <si>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本郷児童館</t>
    <phoneticPr fontId="2"/>
  </si>
  <si>
    <t>（旧第一児童館）</t>
    <phoneticPr fontId="2"/>
  </si>
  <si>
    <t>平成31年度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</si>
  <si>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</si>
  <si>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資料　：子ども福祉部児童青少年課</t>
    <rPh sb="0" eb="2">
      <t>シリョウ</t>
    </rPh>
    <rPh sb="4" eb="5">
      <t>コ</t>
    </rPh>
    <rPh sb="7" eb="9">
      <t>フクシ</t>
    </rPh>
    <rPh sb="9" eb="10">
      <t>ブ</t>
    </rPh>
    <rPh sb="10" eb="12">
      <t>ジドウ</t>
    </rPh>
    <rPh sb="12" eb="15">
      <t>セイショウネン</t>
    </rPh>
    <rPh sb="15" eb="16">
      <t>カ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</si>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</sst>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distributed"/>
    </xf>
    <xf numFmtId="38" fontId="3" fillId="0" borderId="0" xfId="1" applyFont="1"/>
    <xf numFmtId="38" fontId="3" fillId="0" borderId="1" xfId="1" applyFont="1" applyBorder="1"/>
    <xf numFmtId="38" fontId="6" fillId="0" borderId="1" xfId="1" applyFont="1" applyBorder="1" applyAlignment="1">
      <alignment horizontal="center"/>
    </xf>
    <xf numFmtId="38" fontId="3" fillId="0" borderId="0" xfId="1" applyFont="1" applyFill="1" applyBorder="1" applyAlignment="1">
      <alignment horizontal="right"/>
    </xf>
    <xf numFmtId="38" fontId="3" fillId="0" borderId="1" xfId="1" applyFont="1" applyBorder="1" applyAlignment="1">
      <alignment horizontal="right"/>
    </xf>
    <xf numFmtId="38" fontId="3" fillId="0" borderId="1" xfId="1" applyFont="1" applyFill="1" applyBorder="1" applyAlignment="1">
      <alignment horizontal="right"/>
    </xf>
    <xf numFmtId="38" fontId="3" fillId="0" borderId="0" xfId="1" applyFont="1" applyFill="1" applyBorder="1" applyAlignment="1"/>
    <xf numFmtId="0" fontId="0" fillId="0" borderId="0" xfId="0" applyFill="1"/>
    <xf numFmtId="0" fontId="3" fillId="0" borderId="0" xfId="0" applyFont="1" applyFill="1" applyBorder="1" applyAlignment="1"/>
    <xf numFmtId="17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distributed" vertical="center" justifyLastLine="1"/>
    </xf>
    <xf numFmtId="38" fontId="6" fillId="0" borderId="7" xfId="1" applyFont="1" applyBorder="1" applyAlignment="1">
      <alignment horizontal="center"/>
    </xf>
    <xf numFmtId="38" fontId="3" fillId="0" borderId="8" xfId="1" applyFont="1" applyBorder="1"/>
    <xf numFmtId="0" fontId="7" fillId="0" borderId="0" xfId="0" applyFont="1"/>
    <xf numFmtId="38" fontId="3" fillId="0" borderId="0" xfId="1" applyFont="1" applyAlignment="1"/>
    <xf numFmtId="38" fontId="9" fillId="0" borderId="0" xfId="1" applyFont="1"/>
    <xf numFmtId="0" fontId="0" fillId="0" borderId="0" xfId="0" applyFont="1"/>
    <xf numFmtId="38" fontId="6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3" fillId="0" borderId="6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5" xfId="1" applyFont="1" applyBorder="1" applyAlignment="1"/>
    <xf numFmtId="38" fontId="3" fillId="0" borderId="2" xfId="1" applyFont="1" applyBorder="1" applyAlignment="1">
      <alignment horizontal="distributed" vertical="center" justifyLastLine="1"/>
    </xf>
    <xf numFmtId="38" fontId="3" fillId="0" borderId="0" xfId="1" applyFont="1" applyBorder="1" applyAlignment="1">
      <alignment horizontal="center" vertical="distributed" textRotation="255" justifyLastLine="1"/>
    </xf>
    <xf numFmtId="38" fontId="3" fillId="0" borderId="0" xfId="1" applyFont="1" applyBorder="1"/>
    <xf numFmtId="38" fontId="3" fillId="0" borderId="0" xfId="1" applyFont="1" applyBorder="1" applyAlignment="1">
      <alignment horizontal="right"/>
    </xf>
    <xf numFmtId="38" fontId="3" fillId="0" borderId="0" xfId="1" applyFont="1" applyBorder="1" applyAlignment="1">
      <alignment horizontal="center"/>
    </xf>
    <xf numFmtId="38" fontId="3" fillId="0" borderId="8" xfId="1" applyFont="1" applyBorder="1" applyAlignment="1"/>
    <xf numFmtId="38" fontId="3" fillId="0" borderId="3" xfId="1" applyFont="1" applyBorder="1" applyAlignment="1">
      <alignment horizontal="distributed" vertical="center" wrapText="1" justifyLastLine="1"/>
    </xf>
    <xf numFmtId="38" fontId="5" fillId="0" borderId="0" xfId="1" applyFont="1" applyBorder="1"/>
    <xf numFmtId="38" fontId="5" fillId="0" borderId="11" xfId="1" applyFont="1" applyBorder="1"/>
    <xf numFmtId="177" fontId="6" fillId="0" borderId="11" xfId="1" applyNumberFormat="1" applyFont="1" applyBorder="1" applyAlignment="1">
      <alignment horizontal="center"/>
    </xf>
    <xf numFmtId="177" fontId="5" fillId="0" borderId="3" xfId="1" applyNumberFormat="1" applyFont="1" applyBorder="1" applyAlignment="1">
      <alignment horizontal="center"/>
    </xf>
    <xf numFmtId="38" fontId="5" fillId="0" borderId="12" xfId="1" applyFont="1" applyBorder="1" applyAlignment="1"/>
    <xf numFmtId="38" fontId="6" fillId="0" borderId="6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177" fontId="5" fillId="0" borderId="6" xfId="1" applyNumberFormat="1" applyFont="1" applyBorder="1" applyAlignment="1">
      <alignment horizontal="center"/>
    </xf>
    <xf numFmtId="38" fontId="3" fillId="0" borderId="12" xfId="1" applyFont="1" applyBorder="1" applyAlignment="1"/>
    <xf numFmtId="177" fontId="3" fillId="0" borderId="2" xfId="1" applyNumberFormat="1" applyFont="1" applyFill="1" applyBorder="1" applyAlignment="1">
      <alignment horizontal="center"/>
    </xf>
    <xf numFmtId="177" fontId="3" fillId="0" borderId="11" xfId="1" applyNumberFormat="1" applyFont="1" applyFill="1" applyBorder="1" applyAlignment="1">
      <alignment horizontal="center"/>
    </xf>
    <xf numFmtId="177" fontId="3" fillId="0" borderId="3" xfId="1" applyNumberFormat="1" applyFont="1" applyFill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6" xfId="1" applyFont="1" applyBorder="1"/>
    <xf numFmtId="38" fontId="3" fillId="0" borderId="6" xfId="1" applyFont="1" applyBorder="1" applyAlignment="1">
      <alignment horizontal="right"/>
    </xf>
    <xf numFmtId="177" fontId="3" fillId="0" borderId="2" xfId="1" applyNumberFormat="1" applyFont="1" applyBorder="1" applyAlignment="1">
      <alignment horizontal="center"/>
    </xf>
    <xf numFmtId="177" fontId="3" fillId="0" borderId="3" xfId="1" applyNumberFormat="1" applyFont="1" applyFill="1" applyBorder="1" applyAlignment="1">
      <alignment horizontal="right"/>
    </xf>
    <xf numFmtId="38" fontId="3" fillId="0" borderId="4" xfId="1" applyFont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right"/>
    </xf>
    <xf numFmtId="38" fontId="5" fillId="0" borderId="11" xfId="1" applyFont="1" applyBorder="1" applyAlignment="1">
      <alignment horizontal="center" vertical="distributed" textRotation="255" justifyLastLine="1"/>
    </xf>
    <xf numFmtId="38" fontId="6" fillId="0" borderId="0" xfId="1" applyFont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6" fillId="0" borderId="0" xfId="1" applyFont="1" applyBorder="1" applyAlignment="1">
      <alignment horizontal="center"/>
    </xf>
    <xf numFmtId="38" fontId="6" fillId="0" borderId="0" xfId="1" applyFont="1" applyAlignment="1">
      <alignment horizontal="center"/>
    </xf>
    <xf numFmtId="38" fontId="6" fillId="0" borderId="0" xfId="1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177" fontId="3" fillId="0" borderId="11" xfId="1" applyNumberFormat="1" applyFont="1" applyFill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0" xfId="1" applyFont="1" applyBorder="1" applyAlignment="1">
      <alignment horizontal="right"/>
    </xf>
    <xf numFmtId="0" fontId="6" fillId="0" borderId="11" xfId="1" applyNumberFormat="1" applyFont="1" applyBorder="1" applyAlignment="1">
      <alignment horizontal="center"/>
    </xf>
    <xf numFmtId="38" fontId="3" fillId="0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/>
    </xf>
    <xf numFmtId="38" fontId="6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/>
    </xf>
    <xf numFmtId="38" fontId="3" fillId="0" borderId="9" xfId="1" applyFont="1" applyBorder="1" applyAlignment="1">
      <alignment horizontal="center" vertical="distributed" textRotation="255" justifyLastLine="1"/>
    </xf>
    <xf numFmtId="38" fontId="3" fillId="0" borderId="2" xfId="1" applyFont="1" applyBorder="1" applyAlignment="1">
      <alignment horizontal="center" vertical="distributed" textRotation="255" justifyLastLine="1"/>
    </xf>
    <xf numFmtId="38" fontId="3" fillId="0" borderId="10" xfId="1" applyFont="1" applyBorder="1" applyAlignment="1">
      <alignment horizontal="center" vertical="distributed" textRotation="255" justifyLastLine="1"/>
    </xf>
    <xf numFmtId="38" fontId="3" fillId="0" borderId="11" xfId="1" applyFont="1" applyBorder="1" applyAlignment="1">
      <alignment horizontal="center" vertical="distributed" textRotation="255" justifyLastLine="1"/>
    </xf>
    <xf numFmtId="38" fontId="3" fillId="0" borderId="7" xfId="1" applyFont="1" applyBorder="1" applyAlignment="1">
      <alignment horizontal="center" vertical="distributed" textRotation="255" justifyLastLine="1"/>
    </xf>
    <xf numFmtId="38" fontId="3" fillId="0" borderId="3" xfId="1" applyFont="1" applyBorder="1" applyAlignment="1">
      <alignment horizontal="center" vertical="distributed" textRotation="255" justifyLastLine="1"/>
    </xf>
    <xf numFmtId="38" fontId="5" fillId="0" borderId="9" xfId="1" applyFont="1" applyBorder="1" applyAlignment="1">
      <alignment horizontal="center" vertical="distributed" textRotation="255" justifyLastLine="1"/>
    </xf>
    <xf numFmtId="38" fontId="5" fillId="0" borderId="2" xfId="1" applyFont="1" applyBorder="1" applyAlignment="1">
      <alignment horizontal="center" vertical="distributed" textRotation="255" justifyLastLine="1"/>
    </xf>
    <xf numFmtId="38" fontId="5" fillId="0" borderId="10" xfId="1" applyFont="1" applyBorder="1" applyAlignment="1">
      <alignment horizontal="center" vertical="distributed" textRotation="255" justifyLastLine="1"/>
    </xf>
    <xf numFmtId="38" fontId="5" fillId="0" borderId="11" xfId="1" applyFont="1" applyBorder="1" applyAlignment="1">
      <alignment horizontal="center" vertical="distributed" textRotation="255" justifyLastLine="1"/>
    </xf>
    <xf numFmtId="38" fontId="5" fillId="0" borderId="7" xfId="1" applyFont="1" applyBorder="1" applyAlignment="1">
      <alignment horizontal="center" vertical="distributed" textRotation="255" justifyLastLine="1"/>
    </xf>
    <xf numFmtId="38" fontId="5" fillId="0" borderId="3" xfId="1" applyFont="1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38" fontId="6" fillId="0" borderId="0" xfId="1" applyFont="1" applyBorder="1" applyAlignment="1">
      <alignment horizontal="center"/>
    </xf>
    <xf numFmtId="38" fontId="3" fillId="0" borderId="2" xfId="1" applyFont="1" applyBorder="1" applyAlignment="1">
      <alignment horizontal="distributed" vertical="center" justifyLastLine="1"/>
    </xf>
    <xf numFmtId="38" fontId="3" fillId="0" borderId="3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vertical="center" wrapText="1" justifyLastLine="1"/>
    </xf>
    <xf numFmtId="38" fontId="5" fillId="0" borderId="3" xfId="1" applyFont="1" applyBorder="1" applyAlignment="1">
      <alignment horizontal="distributed" vertical="center" justifyLastLine="1"/>
    </xf>
    <xf numFmtId="38" fontId="3" fillId="0" borderId="9" xfId="1" applyFont="1" applyBorder="1" applyAlignment="1">
      <alignment horizontal="distributed" vertical="center" wrapText="1" justifyLastLine="1"/>
    </xf>
    <xf numFmtId="38" fontId="3" fillId="0" borderId="7" xfId="1" applyFont="1" applyBorder="1" applyAlignment="1">
      <alignment horizontal="distributed" vertical="center" justifyLastLine="1"/>
    </xf>
    <xf numFmtId="38" fontId="3" fillId="0" borderId="9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distributed" vertical="center" justifyLastLine="1"/>
    </xf>
    <xf numFmtId="0" fontId="4" fillId="0" borderId="0" xfId="0" applyFont="1" applyAlignment="1">
      <alignment horizontal="center"/>
    </xf>
    <xf numFmtId="38" fontId="3" fillId="0" borderId="1" xfId="1" applyFont="1" applyBorder="1" applyAlignment="1">
      <alignment horizontal="distributed" vertical="center" justifyLastLine="1"/>
    </xf>
    <xf numFmtId="38" fontId="6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88"/>
  <sheetViews>
    <sheetView tabSelected="1" topLeftCell="A37" workbookViewId="0">
      <selection activeCell="D71" sqref="D71"/>
    </sheetView>
  </sheetViews>
  <sheetFormatPr defaultRowHeight="13.5" x14ac:dyDescent="0.15"/>
  <cols>
    <col min="2" max="3" width="4.25" customWidth="1"/>
    <col min="4" max="4" width="9.875" customWidth="1"/>
    <col min="5" max="5" width="7.5" bestFit="1" customWidth="1"/>
    <col min="6" max="6" width="7.375" customWidth="1"/>
    <col min="7" max="7" width="1.5" customWidth="1"/>
    <col min="8" max="8" width="5.125" customWidth="1"/>
    <col min="9" max="9" width="2.375" customWidth="1"/>
    <col min="10" max="10" width="2" customWidth="1"/>
    <col min="11" max="11" width="6.875" customWidth="1"/>
    <col min="12" max="12" width="2" customWidth="1"/>
    <col min="13" max="14" width="3.75" customWidth="1"/>
    <col min="15" max="15" width="2" customWidth="1"/>
    <col min="16" max="16" width="6.875" customWidth="1"/>
    <col min="17" max="17" width="2" customWidth="1"/>
    <col min="18" max="18" width="6.875" customWidth="1"/>
    <col min="19" max="19" width="2" customWidth="1"/>
    <col min="20" max="20" width="10.125" customWidth="1"/>
  </cols>
  <sheetData>
    <row r="2" spans="2:20" ht="14.25" x14ac:dyDescent="0.15">
      <c r="E2" s="1"/>
      <c r="F2" s="101" t="s">
        <v>4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4" spans="2:20" x14ac:dyDescent="0.15">
      <c r="C4" s="3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x14ac:dyDescent="0.15">
      <c r="B5" s="88"/>
      <c r="C5" s="89"/>
      <c r="D5" s="93" t="s">
        <v>1</v>
      </c>
      <c r="E5" s="95" t="s">
        <v>14</v>
      </c>
      <c r="F5" s="97" t="s">
        <v>15</v>
      </c>
      <c r="G5" s="93"/>
      <c r="H5" s="99" t="s">
        <v>2</v>
      </c>
      <c r="I5" s="100"/>
      <c r="J5" s="93"/>
      <c r="K5" s="99" t="s">
        <v>2</v>
      </c>
      <c r="L5" s="93"/>
      <c r="M5" s="97" t="s">
        <v>16</v>
      </c>
      <c r="N5" s="100"/>
      <c r="O5" s="93"/>
      <c r="P5" s="97" t="s">
        <v>17</v>
      </c>
      <c r="Q5" s="93"/>
      <c r="R5" s="97" t="s">
        <v>18</v>
      </c>
      <c r="S5" s="93"/>
      <c r="T5" s="32" t="s">
        <v>3</v>
      </c>
    </row>
    <row r="6" spans="2:20" x14ac:dyDescent="0.15">
      <c r="B6" s="90"/>
      <c r="C6" s="91"/>
      <c r="D6" s="94"/>
      <c r="E6" s="96"/>
      <c r="F6" s="98"/>
      <c r="G6" s="94"/>
      <c r="H6" s="98" t="s">
        <v>19</v>
      </c>
      <c r="I6" s="102"/>
      <c r="J6" s="94"/>
      <c r="K6" s="98" t="s">
        <v>20</v>
      </c>
      <c r="L6" s="94"/>
      <c r="M6" s="98"/>
      <c r="N6" s="102"/>
      <c r="O6" s="94"/>
      <c r="P6" s="98"/>
      <c r="Q6" s="94"/>
      <c r="R6" s="98"/>
      <c r="S6" s="94"/>
      <c r="T6" s="38" t="s">
        <v>21</v>
      </c>
    </row>
    <row r="7" spans="2:20" x14ac:dyDescent="0.15">
      <c r="B7" s="82" t="s">
        <v>0</v>
      </c>
      <c r="C7" s="83"/>
      <c r="D7" s="47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</row>
    <row r="8" spans="2:20" x14ac:dyDescent="0.15">
      <c r="B8" s="84"/>
      <c r="C8" s="85"/>
      <c r="D8" s="56" t="s">
        <v>5</v>
      </c>
      <c r="E8" s="26">
        <v>82331</v>
      </c>
      <c r="F8" s="26">
        <v>11053</v>
      </c>
      <c r="G8" s="26"/>
      <c r="H8" s="92">
        <v>31802</v>
      </c>
      <c r="I8" s="92"/>
      <c r="J8" s="26"/>
      <c r="K8" s="26">
        <v>24880</v>
      </c>
      <c r="L8" s="26"/>
      <c r="M8" s="92">
        <v>3409</v>
      </c>
      <c r="N8" s="92"/>
      <c r="O8" s="26"/>
      <c r="P8" s="26">
        <v>11187</v>
      </c>
      <c r="Q8" s="26"/>
      <c r="R8" s="26">
        <v>1436</v>
      </c>
      <c r="S8" s="26"/>
      <c r="T8" s="41">
        <f t="shared" ref="T8:T16" si="0">T20+T31+T42+T54+T66</f>
        <v>283.8</v>
      </c>
    </row>
    <row r="9" spans="2:20" x14ac:dyDescent="0.15">
      <c r="B9" s="84"/>
      <c r="C9" s="85"/>
      <c r="D9" s="56" t="s">
        <v>24</v>
      </c>
      <c r="E9" s="26">
        <v>91974</v>
      </c>
      <c r="F9" s="26">
        <v>17083</v>
      </c>
      <c r="G9" s="26"/>
      <c r="H9" s="92">
        <v>27209</v>
      </c>
      <c r="I9" s="92"/>
      <c r="J9" s="26"/>
      <c r="K9" s="26">
        <v>27565</v>
      </c>
      <c r="L9" s="26"/>
      <c r="M9" s="92">
        <v>2599</v>
      </c>
      <c r="N9" s="92"/>
      <c r="O9" s="26"/>
      <c r="P9" s="26">
        <v>17518</v>
      </c>
      <c r="Q9" s="26"/>
      <c r="R9" s="26">
        <v>1454</v>
      </c>
      <c r="S9" s="26"/>
      <c r="T9" s="41">
        <f t="shared" si="0"/>
        <v>315.8</v>
      </c>
    </row>
    <row r="10" spans="2:20" x14ac:dyDescent="0.15">
      <c r="B10" s="84"/>
      <c r="C10" s="85"/>
      <c r="D10" s="56" t="s">
        <v>25</v>
      </c>
      <c r="E10" s="26">
        <v>88769</v>
      </c>
      <c r="F10" s="26">
        <v>17147</v>
      </c>
      <c r="G10" s="26"/>
      <c r="H10" s="92">
        <v>27582</v>
      </c>
      <c r="I10" s="92"/>
      <c r="J10" s="26"/>
      <c r="K10" s="26">
        <v>24152</v>
      </c>
      <c r="L10" s="26"/>
      <c r="M10" s="92">
        <v>4186</v>
      </c>
      <c r="N10" s="92"/>
      <c r="O10" s="26"/>
      <c r="P10" s="26">
        <v>15702</v>
      </c>
      <c r="Q10" s="26"/>
      <c r="R10" s="26">
        <v>1460</v>
      </c>
      <c r="S10" s="26"/>
      <c r="T10" s="41">
        <f t="shared" si="0"/>
        <v>303.89999999999998</v>
      </c>
    </row>
    <row r="11" spans="2:20" x14ac:dyDescent="0.15">
      <c r="B11" s="84"/>
      <c r="C11" s="85"/>
      <c r="D11" s="56" t="s">
        <v>26</v>
      </c>
      <c r="E11" s="26">
        <v>97371</v>
      </c>
      <c r="F11" s="26">
        <v>18835</v>
      </c>
      <c r="G11" s="26"/>
      <c r="H11" s="92">
        <v>27819</v>
      </c>
      <c r="I11" s="92"/>
      <c r="J11" s="26"/>
      <c r="K11" s="26">
        <v>29775</v>
      </c>
      <c r="L11" s="26"/>
      <c r="M11" s="92">
        <v>3176</v>
      </c>
      <c r="N11" s="92"/>
      <c r="O11" s="26"/>
      <c r="P11" s="26">
        <v>17766</v>
      </c>
      <c r="Q11" s="26"/>
      <c r="R11" s="26">
        <v>1451</v>
      </c>
      <c r="S11" s="26"/>
      <c r="T11" s="41">
        <f t="shared" si="0"/>
        <v>335.49999999999994</v>
      </c>
    </row>
    <row r="12" spans="2:20" x14ac:dyDescent="0.15">
      <c r="B12" s="84"/>
      <c r="C12" s="85"/>
      <c r="D12" s="56" t="s">
        <v>27</v>
      </c>
      <c r="E12" s="26">
        <v>94576</v>
      </c>
      <c r="F12" s="26">
        <v>19974</v>
      </c>
      <c r="G12" s="26"/>
      <c r="H12" s="92">
        <v>23805</v>
      </c>
      <c r="I12" s="92"/>
      <c r="J12" s="26"/>
      <c r="K12" s="26">
        <v>28692</v>
      </c>
      <c r="L12" s="26"/>
      <c r="M12" s="92">
        <v>3281</v>
      </c>
      <c r="N12" s="92"/>
      <c r="O12" s="26"/>
      <c r="P12" s="26">
        <v>18824</v>
      </c>
      <c r="Q12" s="26"/>
      <c r="R12" s="26">
        <v>1459</v>
      </c>
      <c r="S12" s="26"/>
      <c r="T12" s="41">
        <f t="shared" si="0"/>
        <v>324.10000000000002</v>
      </c>
    </row>
    <row r="13" spans="2:20" x14ac:dyDescent="0.15">
      <c r="B13" s="84"/>
      <c r="C13" s="85"/>
      <c r="D13" s="56" t="s">
        <v>28</v>
      </c>
      <c r="E13" s="26">
        <v>91283</v>
      </c>
      <c r="F13" s="26">
        <v>19970</v>
      </c>
      <c r="G13" s="26"/>
      <c r="H13" s="92">
        <v>22654</v>
      </c>
      <c r="I13" s="92"/>
      <c r="J13" s="26"/>
      <c r="K13" s="26">
        <v>27601</v>
      </c>
      <c r="L13" s="26"/>
      <c r="M13" s="92">
        <v>2570</v>
      </c>
      <c r="N13" s="92"/>
      <c r="O13" s="26"/>
      <c r="P13" s="26">
        <v>18488</v>
      </c>
      <c r="Q13" s="26"/>
      <c r="R13" s="26">
        <v>1455</v>
      </c>
      <c r="S13" s="26"/>
      <c r="T13" s="41">
        <f t="shared" si="0"/>
        <v>313.79999999999995</v>
      </c>
    </row>
    <row r="14" spans="2:20" x14ac:dyDescent="0.15">
      <c r="B14" s="84"/>
      <c r="C14" s="85"/>
      <c r="D14" s="56" t="s">
        <v>31</v>
      </c>
      <c r="E14" s="60">
        <v>79019</v>
      </c>
      <c r="F14" s="60">
        <v>17314</v>
      </c>
      <c r="G14" s="60"/>
      <c r="H14" s="92">
        <v>20706</v>
      </c>
      <c r="I14" s="92"/>
      <c r="J14" s="60"/>
      <c r="K14" s="60">
        <v>22249</v>
      </c>
      <c r="L14" s="60"/>
      <c r="M14" s="92">
        <v>2789</v>
      </c>
      <c r="N14" s="92"/>
      <c r="O14" s="60"/>
      <c r="P14" s="60">
        <v>15961</v>
      </c>
      <c r="Q14" s="60"/>
      <c r="R14" s="60">
        <v>1323</v>
      </c>
      <c r="S14" s="60"/>
      <c r="T14" s="41">
        <f t="shared" si="0"/>
        <v>298.79999999999995</v>
      </c>
    </row>
    <row r="15" spans="2:20" x14ac:dyDescent="0.15">
      <c r="B15" s="84"/>
      <c r="C15" s="85"/>
      <c r="D15" s="56" t="s">
        <v>32</v>
      </c>
      <c r="E15" s="63">
        <f>SUM(F15:Q15)</f>
        <v>34224</v>
      </c>
      <c r="F15" s="64">
        <f>+F73+F61+F27+F38+F49</f>
        <v>10090</v>
      </c>
      <c r="G15" s="68">
        <f>+G73+G61+G27+G38+G49</f>
        <v>0</v>
      </c>
      <c r="H15" s="103">
        <f>H27+H38+H49+H61+H73</f>
        <v>8400</v>
      </c>
      <c r="I15" s="103"/>
      <c r="J15" s="69"/>
      <c r="K15" s="64">
        <f>+K73+K61+K27+K38+K49</f>
        <v>6918</v>
      </c>
      <c r="L15" s="72"/>
      <c r="M15" s="103">
        <f>M27+M38+M49+M61+M73</f>
        <v>770</v>
      </c>
      <c r="N15" s="103"/>
      <c r="O15" s="69"/>
      <c r="P15" s="64">
        <f>+P73+P61+P27+P38+P49</f>
        <v>8046</v>
      </c>
      <c r="Q15" s="69"/>
      <c r="R15" s="64">
        <f>+R73+R61+R27+R38+R49</f>
        <v>1185</v>
      </c>
      <c r="S15" s="72"/>
      <c r="T15" s="70">
        <f t="shared" si="0"/>
        <v>144.39999999999998</v>
      </c>
    </row>
    <row r="16" spans="2:20" x14ac:dyDescent="0.15">
      <c r="B16" s="84"/>
      <c r="C16" s="85"/>
      <c r="D16" s="56" t="s">
        <v>34</v>
      </c>
      <c r="E16" s="63">
        <f>SUM(F16:Q16)</f>
        <v>59526</v>
      </c>
      <c r="F16" s="64">
        <f>+F74+F62+F28+F39+F50</f>
        <v>14936</v>
      </c>
      <c r="G16" s="68">
        <f>+G74+G62+G28+G39+G50</f>
        <v>0</v>
      </c>
      <c r="H16" s="103">
        <f>H28+H39+H50+H62+H74</f>
        <v>16309</v>
      </c>
      <c r="I16" s="103"/>
      <c r="J16" s="69"/>
      <c r="K16" s="64">
        <f>+K74+K62+K28+K39+K50</f>
        <v>13536</v>
      </c>
      <c r="L16" s="62"/>
      <c r="M16" s="103">
        <f>M28+M39+M50+M62+M74</f>
        <v>2009</v>
      </c>
      <c r="N16" s="103"/>
      <c r="O16" s="69"/>
      <c r="P16" s="64">
        <f>+P74+P62+P28+P39+P50</f>
        <v>12736</v>
      </c>
      <c r="Q16" s="69"/>
      <c r="R16" s="64">
        <f>+R74+R62+R28+R39+R50</f>
        <v>1455</v>
      </c>
      <c r="S16" s="60"/>
      <c r="T16" s="70">
        <f t="shared" si="0"/>
        <v>204.60000000000002</v>
      </c>
    </row>
    <row r="17" spans="2:20" x14ac:dyDescent="0.15">
      <c r="B17" s="86"/>
      <c r="C17" s="87"/>
      <c r="D17" s="31"/>
      <c r="E17" s="4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2"/>
    </row>
    <row r="18" spans="2:20" x14ac:dyDescent="0.15">
      <c r="B18" s="22" t="s">
        <v>23</v>
      </c>
      <c r="C18" s="59"/>
      <c r="D18" s="43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x14ac:dyDescent="0.15">
      <c r="B19" s="76" t="s">
        <v>8</v>
      </c>
      <c r="C19" s="77"/>
      <c r="D19" s="47"/>
      <c r="E19" s="44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48"/>
    </row>
    <row r="20" spans="2:20" x14ac:dyDescent="0.15">
      <c r="B20" s="78"/>
      <c r="C20" s="79"/>
      <c r="D20" s="56" t="s">
        <v>5</v>
      </c>
      <c r="E20" s="62">
        <f t="shared" ref="E20:E25" si="1">SUM(F20:Q20)</f>
        <v>21531</v>
      </c>
      <c r="F20" s="61">
        <v>2985</v>
      </c>
      <c r="G20" s="61"/>
      <c r="H20" s="75">
        <v>5303</v>
      </c>
      <c r="I20" s="75"/>
      <c r="J20" s="61"/>
      <c r="K20" s="61">
        <v>8045</v>
      </c>
      <c r="L20" s="61"/>
      <c r="M20" s="75">
        <v>1634</v>
      </c>
      <c r="N20" s="75"/>
      <c r="O20" s="61"/>
      <c r="P20" s="61">
        <f>156+3408</f>
        <v>3564</v>
      </c>
      <c r="Q20" s="61"/>
      <c r="R20" s="61">
        <v>292</v>
      </c>
      <c r="S20" s="61"/>
      <c r="T20" s="49">
        <f>+ROUND(E20/R20,1)</f>
        <v>73.7</v>
      </c>
    </row>
    <row r="21" spans="2:20" x14ac:dyDescent="0.15">
      <c r="B21" s="78"/>
      <c r="C21" s="79"/>
      <c r="D21" s="56" t="s">
        <v>24</v>
      </c>
      <c r="E21" s="62">
        <f t="shared" si="1"/>
        <v>17294</v>
      </c>
      <c r="F21" s="61">
        <v>3024</v>
      </c>
      <c r="G21" s="61"/>
      <c r="H21" s="75">
        <v>4660</v>
      </c>
      <c r="I21" s="75"/>
      <c r="J21" s="61"/>
      <c r="K21" s="61">
        <v>4971</v>
      </c>
      <c r="L21" s="61"/>
      <c r="M21" s="75">
        <v>964</v>
      </c>
      <c r="N21" s="75"/>
      <c r="O21" s="61"/>
      <c r="P21" s="61">
        <f>127+3548</f>
        <v>3675</v>
      </c>
      <c r="Q21" s="61"/>
      <c r="R21" s="61">
        <v>294</v>
      </c>
      <c r="S21" s="61"/>
      <c r="T21" s="49">
        <f>+ROUND(E21/R21,1)</f>
        <v>58.8</v>
      </c>
    </row>
    <row r="22" spans="2:20" x14ac:dyDescent="0.15">
      <c r="B22" s="78"/>
      <c r="C22" s="79"/>
      <c r="D22" s="56" t="s">
        <v>25</v>
      </c>
      <c r="E22" s="62">
        <f t="shared" si="1"/>
        <v>15837</v>
      </c>
      <c r="F22" s="61">
        <v>2740</v>
      </c>
      <c r="G22" s="61"/>
      <c r="H22" s="75">
        <v>3755</v>
      </c>
      <c r="I22" s="75"/>
      <c r="J22" s="61"/>
      <c r="K22" s="61">
        <v>5404</v>
      </c>
      <c r="L22" s="61"/>
      <c r="M22" s="75">
        <v>1108</v>
      </c>
      <c r="N22" s="75"/>
      <c r="O22" s="61"/>
      <c r="P22" s="61">
        <v>2830</v>
      </c>
      <c r="Q22" s="61"/>
      <c r="R22" s="61">
        <v>291</v>
      </c>
      <c r="S22" s="61"/>
      <c r="T22" s="49">
        <f>+ROUND(E22/R22,1)</f>
        <v>54.4</v>
      </c>
    </row>
    <row r="23" spans="2:20" x14ac:dyDescent="0.15">
      <c r="B23" s="78"/>
      <c r="C23" s="79"/>
      <c r="D23" s="56" t="s">
        <v>26</v>
      </c>
      <c r="E23" s="62">
        <f t="shared" si="1"/>
        <v>15998</v>
      </c>
      <c r="F23" s="61">
        <v>3672</v>
      </c>
      <c r="G23" s="61"/>
      <c r="H23" s="75">
        <v>3660</v>
      </c>
      <c r="I23" s="75"/>
      <c r="J23" s="61"/>
      <c r="K23" s="61">
        <v>3982</v>
      </c>
      <c r="L23" s="61"/>
      <c r="M23" s="75">
        <v>831</v>
      </c>
      <c r="N23" s="75"/>
      <c r="O23" s="61"/>
      <c r="P23" s="61">
        <v>3853</v>
      </c>
      <c r="Q23" s="61"/>
      <c r="R23" s="61">
        <v>289</v>
      </c>
      <c r="S23" s="61"/>
      <c r="T23" s="49">
        <v>55.4</v>
      </c>
    </row>
    <row r="24" spans="2:20" x14ac:dyDescent="0.15">
      <c r="B24" s="78"/>
      <c r="C24" s="79"/>
      <c r="D24" s="56" t="s">
        <v>27</v>
      </c>
      <c r="E24" s="62">
        <f t="shared" si="1"/>
        <v>16452</v>
      </c>
      <c r="F24" s="61">
        <v>3473</v>
      </c>
      <c r="G24" s="61"/>
      <c r="H24" s="75">
        <v>3652</v>
      </c>
      <c r="I24" s="75"/>
      <c r="J24" s="61"/>
      <c r="K24" s="61">
        <v>4469</v>
      </c>
      <c r="L24" s="61"/>
      <c r="M24" s="75">
        <v>877</v>
      </c>
      <c r="N24" s="75"/>
      <c r="O24" s="61"/>
      <c r="P24" s="61">
        <v>3981</v>
      </c>
      <c r="Q24" s="61"/>
      <c r="R24" s="61">
        <v>292</v>
      </c>
      <c r="S24" s="61"/>
      <c r="T24" s="49">
        <v>56.3</v>
      </c>
    </row>
    <row r="25" spans="2:20" x14ac:dyDescent="0.15">
      <c r="B25" s="78"/>
      <c r="C25" s="79"/>
      <c r="D25" s="56" t="s">
        <v>28</v>
      </c>
      <c r="E25" s="62">
        <f t="shared" si="1"/>
        <v>15341</v>
      </c>
      <c r="F25" s="61">
        <v>2874</v>
      </c>
      <c r="G25" s="61"/>
      <c r="H25" s="75">
        <v>4036</v>
      </c>
      <c r="I25" s="75"/>
      <c r="J25" s="61"/>
      <c r="K25" s="61">
        <v>4035</v>
      </c>
      <c r="L25" s="61"/>
      <c r="M25" s="75">
        <v>1017</v>
      </c>
      <c r="N25" s="75"/>
      <c r="O25" s="61"/>
      <c r="P25" s="61">
        <v>3379</v>
      </c>
      <c r="Q25" s="61"/>
      <c r="R25" s="61">
        <v>291</v>
      </c>
      <c r="S25" s="61"/>
      <c r="T25" s="49">
        <v>52.7</v>
      </c>
    </row>
    <row r="26" spans="2:20" x14ac:dyDescent="0.15">
      <c r="B26" s="78"/>
      <c r="C26" s="79"/>
      <c r="D26" s="56" t="s">
        <v>31</v>
      </c>
      <c r="E26" s="62">
        <v>13577</v>
      </c>
      <c r="F26" s="61">
        <v>2259</v>
      </c>
      <c r="G26" s="61"/>
      <c r="H26" s="75">
        <v>3424</v>
      </c>
      <c r="I26" s="75"/>
      <c r="J26" s="61"/>
      <c r="K26" s="61">
        <v>4290</v>
      </c>
      <c r="L26" s="61"/>
      <c r="M26" s="75">
        <v>656</v>
      </c>
      <c r="N26" s="75"/>
      <c r="O26" s="61"/>
      <c r="P26" s="61">
        <v>2948</v>
      </c>
      <c r="Q26" s="61"/>
      <c r="R26" s="61">
        <v>265</v>
      </c>
      <c r="S26" s="61"/>
      <c r="T26" s="49">
        <v>51.2</v>
      </c>
    </row>
    <row r="27" spans="2:20" x14ac:dyDescent="0.15">
      <c r="B27" s="78"/>
      <c r="C27" s="79"/>
      <c r="D27" s="56" t="s">
        <v>32</v>
      </c>
      <c r="E27" s="73">
        <f>SUM(F27:Q27)</f>
        <v>5134</v>
      </c>
      <c r="F27" s="71">
        <v>1104</v>
      </c>
      <c r="G27" s="71"/>
      <c r="H27" s="74">
        <v>1871</v>
      </c>
      <c r="I27" s="74"/>
      <c r="J27" s="71"/>
      <c r="K27" s="71">
        <v>1110</v>
      </c>
      <c r="L27" s="71"/>
      <c r="M27" s="74">
        <v>65</v>
      </c>
      <c r="N27" s="74"/>
      <c r="O27" s="71"/>
      <c r="P27" s="71">
        <v>984</v>
      </c>
      <c r="Q27" s="71"/>
      <c r="R27" s="71">
        <v>237</v>
      </c>
      <c r="S27" s="71"/>
      <c r="T27" s="67">
        <f>+ROUND(E27/R27,1)</f>
        <v>21.7</v>
      </c>
    </row>
    <row r="28" spans="2:20" x14ac:dyDescent="0.15">
      <c r="B28" s="78"/>
      <c r="C28" s="79"/>
      <c r="D28" s="56" t="s">
        <v>34</v>
      </c>
      <c r="E28" s="66">
        <f>SUM(F28:Q28)</f>
        <v>9026</v>
      </c>
      <c r="F28" s="71">
        <v>2028</v>
      </c>
      <c r="G28" s="71"/>
      <c r="H28" s="74">
        <v>3402</v>
      </c>
      <c r="I28" s="74"/>
      <c r="J28" s="71"/>
      <c r="K28" s="71">
        <v>1472</v>
      </c>
      <c r="L28" s="71"/>
      <c r="M28" s="74">
        <v>255</v>
      </c>
      <c r="N28" s="74"/>
      <c r="O28" s="71"/>
      <c r="P28" s="71">
        <v>1869</v>
      </c>
      <c r="Q28" s="71"/>
      <c r="R28" s="71">
        <v>291</v>
      </c>
      <c r="S28" s="65"/>
      <c r="T28" s="67">
        <f>+ROUND(E28/R28,1)</f>
        <v>31</v>
      </c>
    </row>
    <row r="29" spans="2:20" x14ac:dyDescent="0.15">
      <c r="B29" s="80"/>
      <c r="C29" s="81"/>
      <c r="D29" s="31"/>
      <c r="E29" s="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50"/>
    </row>
    <row r="30" spans="2:20" x14ac:dyDescent="0.15">
      <c r="B30" s="76" t="s">
        <v>9</v>
      </c>
      <c r="C30" s="77"/>
      <c r="D30" s="47"/>
      <c r="E30" s="26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48"/>
    </row>
    <row r="31" spans="2:20" x14ac:dyDescent="0.15">
      <c r="B31" s="78"/>
      <c r="C31" s="79"/>
      <c r="D31" s="56" t="s">
        <v>5</v>
      </c>
      <c r="E31" s="26">
        <f t="shared" ref="E31:E36" si="2">SUM(F31:Q31)</f>
        <v>14497</v>
      </c>
      <c r="F31" s="29">
        <v>2541</v>
      </c>
      <c r="G31" s="29"/>
      <c r="H31" s="75">
        <v>6111</v>
      </c>
      <c r="I31" s="75"/>
      <c r="J31" s="29"/>
      <c r="K31" s="29">
        <v>3509</v>
      </c>
      <c r="L31" s="29"/>
      <c r="M31" s="75">
        <v>154</v>
      </c>
      <c r="N31" s="75"/>
      <c r="O31" s="29"/>
      <c r="P31" s="29">
        <f>28+2154</f>
        <v>2182</v>
      </c>
      <c r="Q31" s="29"/>
      <c r="R31" s="29">
        <v>292</v>
      </c>
      <c r="S31" s="29"/>
      <c r="T31" s="49">
        <f>+ROUND(E31/R31,1)</f>
        <v>49.6</v>
      </c>
    </row>
    <row r="32" spans="2:20" x14ac:dyDescent="0.15">
      <c r="B32" s="78"/>
      <c r="C32" s="79"/>
      <c r="D32" s="56" t="s">
        <v>24</v>
      </c>
      <c r="E32" s="26">
        <f t="shared" si="2"/>
        <v>14340</v>
      </c>
      <c r="F32" s="29">
        <v>3250</v>
      </c>
      <c r="G32" s="29"/>
      <c r="H32" s="75">
        <v>4911</v>
      </c>
      <c r="I32" s="75"/>
      <c r="J32" s="29"/>
      <c r="K32" s="29">
        <v>3005</v>
      </c>
      <c r="L32" s="29"/>
      <c r="M32" s="75">
        <v>229</v>
      </c>
      <c r="N32" s="75"/>
      <c r="O32" s="29"/>
      <c r="P32" s="29">
        <v>2945</v>
      </c>
      <c r="Q32" s="29"/>
      <c r="R32" s="29">
        <v>293</v>
      </c>
      <c r="S32" s="29"/>
      <c r="T32" s="49">
        <f>+ROUND(E32/R32,1)</f>
        <v>48.9</v>
      </c>
    </row>
    <row r="33" spans="2:20" x14ac:dyDescent="0.15">
      <c r="B33" s="78"/>
      <c r="C33" s="79"/>
      <c r="D33" s="56" t="s">
        <v>25</v>
      </c>
      <c r="E33" s="26">
        <f t="shared" si="2"/>
        <v>14726</v>
      </c>
      <c r="F33" s="29">
        <v>3263</v>
      </c>
      <c r="G33" s="29"/>
      <c r="H33" s="75">
        <v>4108</v>
      </c>
      <c r="I33" s="75"/>
      <c r="J33" s="29"/>
      <c r="K33" s="29">
        <v>4119</v>
      </c>
      <c r="L33" s="29"/>
      <c r="M33" s="75">
        <v>529</v>
      </c>
      <c r="N33" s="75"/>
      <c r="O33" s="29"/>
      <c r="P33" s="29">
        <v>2707</v>
      </c>
      <c r="Q33" s="29"/>
      <c r="R33" s="29">
        <v>292</v>
      </c>
      <c r="S33" s="29"/>
      <c r="T33" s="49">
        <f>+ROUND(E33/R33,1)</f>
        <v>50.4</v>
      </c>
    </row>
    <row r="34" spans="2:20" x14ac:dyDescent="0.15">
      <c r="B34" s="78"/>
      <c r="C34" s="79"/>
      <c r="D34" s="56" t="s">
        <v>26</v>
      </c>
      <c r="E34" s="26">
        <f t="shared" si="2"/>
        <v>15158</v>
      </c>
      <c r="F34" s="29">
        <v>3203</v>
      </c>
      <c r="G34" s="29"/>
      <c r="H34" s="75">
        <v>4006</v>
      </c>
      <c r="I34" s="75"/>
      <c r="J34" s="29"/>
      <c r="K34" s="29">
        <v>4660</v>
      </c>
      <c r="L34" s="29"/>
      <c r="M34" s="75">
        <v>491</v>
      </c>
      <c r="N34" s="75"/>
      <c r="O34" s="29"/>
      <c r="P34" s="29">
        <v>2798</v>
      </c>
      <c r="Q34" s="29"/>
      <c r="R34" s="29">
        <v>291</v>
      </c>
      <c r="S34" s="29"/>
      <c r="T34" s="49">
        <v>52.1</v>
      </c>
    </row>
    <row r="35" spans="2:20" x14ac:dyDescent="0.15">
      <c r="B35" s="78"/>
      <c r="C35" s="79"/>
      <c r="D35" s="56" t="s">
        <v>27</v>
      </c>
      <c r="E35" s="26">
        <f t="shared" si="2"/>
        <v>15471</v>
      </c>
      <c r="F35" s="29">
        <v>3735</v>
      </c>
      <c r="G35" s="29"/>
      <c r="H35" s="75">
        <v>3557</v>
      </c>
      <c r="I35" s="75"/>
      <c r="J35" s="29"/>
      <c r="K35" s="29">
        <v>4659</v>
      </c>
      <c r="L35" s="29"/>
      <c r="M35" s="75">
        <v>407</v>
      </c>
      <c r="N35" s="75"/>
      <c r="O35" s="29"/>
      <c r="P35" s="29">
        <v>3113</v>
      </c>
      <c r="Q35" s="29"/>
      <c r="R35" s="29">
        <v>292</v>
      </c>
      <c r="S35" s="29"/>
      <c r="T35" s="49">
        <v>53</v>
      </c>
    </row>
    <row r="36" spans="2:20" x14ac:dyDescent="0.15">
      <c r="B36" s="78"/>
      <c r="C36" s="79"/>
      <c r="D36" s="56" t="s">
        <v>28</v>
      </c>
      <c r="E36" s="26">
        <f t="shared" si="2"/>
        <v>14436</v>
      </c>
      <c r="F36" s="29">
        <v>3675</v>
      </c>
      <c r="G36" s="29"/>
      <c r="H36" s="75">
        <v>3021</v>
      </c>
      <c r="I36" s="75"/>
      <c r="J36" s="29"/>
      <c r="K36" s="29">
        <v>4147</v>
      </c>
      <c r="L36" s="29"/>
      <c r="M36" s="75">
        <v>297</v>
      </c>
      <c r="N36" s="75"/>
      <c r="O36" s="29"/>
      <c r="P36" s="29">
        <v>3296</v>
      </c>
      <c r="Q36" s="29"/>
      <c r="R36" s="29">
        <v>292</v>
      </c>
      <c r="S36" s="29"/>
      <c r="T36" s="49">
        <v>49.4</v>
      </c>
    </row>
    <row r="37" spans="2:20" x14ac:dyDescent="0.15">
      <c r="B37" s="78"/>
      <c r="C37" s="79"/>
      <c r="D37" s="56" t="s">
        <v>31</v>
      </c>
      <c r="E37" s="60">
        <v>11740</v>
      </c>
      <c r="F37" s="57">
        <v>3096</v>
      </c>
      <c r="G37" s="57"/>
      <c r="H37" s="75">
        <v>2838</v>
      </c>
      <c r="I37" s="75"/>
      <c r="J37" s="57"/>
      <c r="K37" s="57">
        <v>3164</v>
      </c>
      <c r="L37" s="57"/>
      <c r="M37" s="75">
        <v>292</v>
      </c>
      <c r="N37" s="75"/>
      <c r="O37" s="57"/>
      <c r="P37" s="57">
        <v>2350</v>
      </c>
      <c r="Q37" s="57"/>
      <c r="R37" s="57">
        <v>265</v>
      </c>
      <c r="S37" s="57"/>
      <c r="T37" s="49">
        <v>44.3</v>
      </c>
    </row>
    <row r="38" spans="2:20" x14ac:dyDescent="0.15">
      <c r="B38" s="78"/>
      <c r="C38" s="79"/>
      <c r="D38" s="56" t="s">
        <v>32</v>
      </c>
      <c r="E38" s="73">
        <f>SUM(F38:Q38)</f>
        <v>5652</v>
      </c>
      <c r="F38" s="71">
        <v>2406</v>
      </c>
      <c r="G38" s="71"/>
      <c r="H38" s="74">
        <v>903</v>
      </c>
      <c r="I38" s="74"/>
      <c r="J38" s="71"/>
      <c r="K38" s="71">
        <v>692</v>
      </c>
      <c r="L38" s="71"/>
      <c r="M38" s="74">
        <v>43</v>
      </c>
      <c r="N38" s="74"/>
      <c r="O38" s="71"/>
      <c r="P38" s="71">
        <v>1608</v>
      </c>
      <c r="Q38" s="71"/>
      <c r="R38" s="71">
        <v>237</v>
      </c>
      <c r="S38" s="71"/>
      <c r="T38" s="67">
        <f>+ROUND(E38/R38,1)</f>
        <v>23.8</v>
      </c>
    </row>
    <row r="39" spans="2:20" x14ac:dyDescent="0.15">
      <c r="B39" s="78"/>
      <c r="C39" s="79"/>
      <c r="D39" s="56" t="s">
        <v>34</v>
      </c>
      <c r="E39" s="66">
        <f>SUM(F39:Q39)</f>
        <v>9037</v>
      </c>
      <c r="F39" s="71">
        <v>2896</v>
      </c>
      <c r="G39" s="71"/>
      <c r="H39" s="74">
        <v>1837</v>
      </c>
      <c r="I39" s="74"/>
      <c r="J39" s="71"/>
      <c r="K39" s="71">
        <v>2073</v>
      </c>
      <c r="L39" s="71"/>
      <c r="M39" s="74">
        <v>155</v>
      </c>
      <c r="N39" s="74"/>
      <c r="O39" s="71"/>
      <c r="P39" s="71">
        <v>2076</v>
      </c>
      <c r="Q39" s="71"/>
      <c r="R39" s="71">
        <v>291</v>
      </c>
      <c r="S39" s="65"/>
      <c r="T39" s="67">
        <f>+ROUND(E39/R39,1)</f>
        <v>31.1</v>
      </c>
    </row>
    <row r="40" spans="2:20" x14ac:dyDescent="0.15">
      <c r="B40" s="80"/>
      <c r="C40" s="81"/>
      <c r="D40" s="31"/>
      <c r="E40" s="4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50"/>
    </row>
    <row r="41" spans="2:20" x14ac:dyDescent="0.15">
      <c r="B41" s="76" t="s">
        <v>10</v>
      </c>
      <c r="C41" s="77"/>
      <c r="D41" s="47"/>
      <c r="E41" s="26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49"/>
    </row>
    <row r="42" spans="2:20" x14ac:dyDescent="0.15">
      <c r="B42" s="78"/>
      <c r="C42" s="79"/>
      <c r="D42" s="56" t="s">
        <v>5</v>
      </c>
      <c r="E42" s="26">
        <f t="shared" ref="E42:E47" si="3">SUM(F42:Q42)</f>
        <v>21974</v>
      </c>
      <c r="F42" s="29">
        <v>2612</v>
      </c>
      <c r="G42" s="29"/>
      <c r="H42" s="75">
        <v>9078</v>
      </c>
      <c r="I42" s="75"/>
      <c r="J42" s="29"/>
      <c r="K42" s="29">
        <v>6803</v>
      </c>
      <c r="L42" s="29"/>
      <c r="M42" s="75">
        <v>821</v>
      </c>
      <c r="N42" s="75"/>
      <c r="O42" s="29"/>
      <c r="P42" s="29">
        <f>35+2625</f>
        <v>2660</v>
      </c>
      <c r="Q42" s="29"/>
      <c r="R42" s="29">
        <v>293</v>
      </c>
      <c r="S42" s="29"/>
      <c r="T42" s="49">
        <f>+ROUND(E42/R42,1)</f>
        <v>75</v>
      </c>
    </row>
    <row r="43" spans="2:20" x14ac:dyDescent="0.15">
      <c r="B43" s="78"/>
      <c r="C43" s="79"/>
      <c r="D43" s="56" t="s">
        <v>24</v>
      </c>
      <c r="E43" s="26">
        <f t="shared" si="3"/>
        <v>22896</v>
      </c>
      <c r="F43" s="29">
        <v>3048</v>
      </c>
      <c r="G43" s="29"/>
      <c r="H43" s="75">
        <v>7093</v>
      </c>
      <c r="I43" s="75"/>
      <c r="J43" s="29"/>
      <c r="K43" s="29">
        <v>9265</v>
      </c>
      <c r="L43" s="29"/>
      <c r="M43" s="75">
        <v>406</v>
      </c>
      <c r="N43" s="75"/>
      <c r="O43" s="29"/>
      <c r="P43" s="29">
        <v>3084</v>
      </c>
      <c r="Q43" s="29"/>
      <c r="R43" s="29">
        <v>294</v>
      </c>
      <c r="S43" s="29"/>
      <c r="T43" s="49">
        <f>+ROUND(E43/R43,1)</f>
        <v>77.900000000000006</v>
      </c>
    </row>
    <row r="44" spans="2:20" x14ac:dyDescent="0.15">
      <c r="B44" s="78"/>
      <c r="C44" s="79"/>
      <c r="D44" s="56" t="s">
        <v>25</v>
      </c>
      <c r="E44" s="26">
        <f t="shared" si="3"/>
        <v>21890</v>
      </c>
      <c r="F44" s="29">
        <v>3060</v>
      </c>
      <c r="G44" s="29"/>
      <c r="H44" s="75">
        <v>8122</v>
      </c>
      <c r="I44" s="75"/>
      <c r="J44" s="29"/>
      <c r="K44" s="29">
        <v>6231</v>
      </c>
      <c r="L44" s="29"/>
      <c r="M44" s="75">
        <v>1249</v>
      </c>
      <c r="N44" s="75"/>
      <c r="O44" s="29"/>
      <c r="P44" s="29">
        <v>3228</v>
      </c>
      <c r="Q44" s="29"/>
      <c r="R44" s="29">
        <v>293</v>
      </c>
      <c r="S44" s="29"/>
      <c r="T44" s="49">
        <f>+ROUND(E44/R44,1)</f>
        <v>74.7</v>
      </c>
    </row>
    <row r="45" spans="2:20" x14ac:dyDescent="0.15">
      <c r="B45" s="78"/>
      <c r="C45" s="79"/>
      <c r="D45" s="56" t="s">
        <v>26</v>
      </c>
      <c r="E45" s="26">
        <f t="shared" si="3"/>
        <v>23775</v>
      </c>
      <c r="F45" s="29">
        <v>2845</v>
      </c>
      <c r="G45" s="29"/>
      <c r="H45" s="75">
        <v>7732</v>
      </c>
      <c r="I45" s="75"/>
      <c r="J45" s="29"/>
      <c r="K45" s="29">
        <v>9366</v>
      </c>
      <c r="L45" s="29"/>
      <c r="M45" s="75">
        <v>745</v>
      </c>
      <c r="N45" s="75"/>
      <c r="O45" s="29"/>
      <c r="P45" s="29">
        <v>3087</v>
      </c>
      <c r="Q45" s="29"/>
      <c r="R45" s="29">
        <v>291</v>
      </c>
      <c r="S45" s="29"/>
      <c r="T45" s="49">
        <v>81.7</v>
      </c>
    </row>
    <row r="46" spans="2:20" x14ac:dyDescent="0.15">
      <c r="B46" s="78"/>
      <c r="C46" s="79"/>
      <c r="D46" s="56" t="s">
        <v>27</v>
      </c>
      <c r="E46" s="26">
        <f t="shared" si="3"/>
        <v>20049</v>
      </c>
      <c r="F46" s="29">
        <v>2867</v>
      </c>
      <c r="G46" s="29"/>
      <c r="H46" s="75">
        <v>5969</v>
      </c>
      <c r="I46" s="75"/>
      <c r="J46" s="29"/>
      <c r="K46" s="29">
        <v>7453</v>
      </c>
      <c r="L46" s="29"/>
      <c r="M46" s="75">
        <v>684</v>
      </c>
      <c r="N46" s="75"/>
      <c r="O46" s="29"/>
      <c r="P46" s="29">
        <v>3076</v>
      </c>
      <c r="Q46" s="29"/>
      <c r="R46" s="29">
        <v>292</v>
      </c>
      <c r="S46" s="29"/>
      <c r="T46" s="49">
        <v>68.7</v>
      </c>
    </row>
    <row r="47" spans="2:20" x14ac:dyDescent="0.15">
      <c r="B47" s="78"/>
      <c r="C47" s="79"/>
      <c r="D47" s="56" t="s">
        <v>28</v>
      </c>
      <c r="E47" s="26">
        <f t="shared" si="3"/>
        <v>17481</v>
      </c>
      <c r="F47" s="29">
        <v>2442</v>
      </c>
      <c r="G47" s="29"/>
      <c r="H47" s="75">
        <v>3755</v>
      </c>
      <c r="I47" s="75"/>
      <c r="J47" s="29"/>
      <c r="K47" s="29">
        <v>8187</v>
      </c>
      <c r="L47" s="29"/>
      <c r="M47" s="75">
        <v>410</v>
      </c>
      <c r="N47" s="75"/>
      <c r="O47" s="29"/>
      <c r="P47" s="29">
        <v>2687</v>
      </c>
      <c r="Q47" s="29"/>
      <c r="R47" s="29">
        <v>291</v>
      </c>
      <c r="S47" s="29"/>
      <c r="T47" s="49">
        <v>60.1</v>
      </c>
    </row>
    <row r="48" spans="2:20" x14ac:dyDescent="0.15">
      <c r="B48" s="78"/>
      <c r="C48" s="79"/>
      <c r="D48" s="56" t="s">
        <v>31</v>
      </c>
      <c r="E48" s="60">
        <v>15675</v>
      </c>
      <c r="F48" s="57">
        <v>2530</v>
      </c>
      <c r="G48" s="57"/>
      <c r="H48" s="75">
        <v>4142</v>
      </c>
      <c r="I48" s="75"/>
      <c r="J48" s="57"/>
      <c r="K48" s="57">
        <v>5923</v>
      </c>
      <c r="L48" s="57"/>
      <c r="M48" s="75">
        <v>196</v>
      </c>
      <c r="N48" s="75"/>
      <c r="O48" s="57"/>
      <c r="P48" s="57">
        <v>2884</v>
      </c>
      <c r="Q48" s="57"/>
      <c r="R48" s="57">
        <v>265</v>
      </c>
      <c r="S48" s="57"/>
      <c r="T48" s="49">
        <v>59.2</v>
      </c>
    </row>
    <row r="49" spans="2:20" x14ac:dyDescent="0.15">
      <c r="B49" s="78"/>
      <c r="C49" s="79"/>
      <c r="D49" s="56" t="s">
        <v>32</v>
      </c>
      <c r="E49" s="73">
        <f>SUM(F49:Q49)</f>
        <v>4760</v>
      </c>
      <c r="F49" s="71">
        <v>676</v>
      </c>
      <c r="G49" s="71"/>
      <c r="H49" s="74">
        <v>1333</v>
      </c>
      <c r="I49" s="74"/>
      <c r="J49" s="71"/>
      <c r="K49" s="71">
        <v>2026</v>
      </c>
      <c r="L49" s="71"/>
      <c r="M49" s="74">
        <v>69</v>
      </c>
      <c r="N49" s="74"/>
      <c r="O49" s="71"/>
      <c r="P49" s="71">
        <v>656</v>
      </c>
      <c r="Q49" s="71"/>
      <c r="R49" s="71">
        <v>237</v>
      </c>
      <c r="S49" s="71"/>
      <c r="T49" s="67">
        <f>+ROUND(E49/R49,1)</f>
        <v>20.100000000000001</v>
      </c>
    </row>
    <row r="50" spans="2:20" x14ac:dyDescent="0.15">
      <c r="B50" s="78"/>
      <c r="C50" s="79"/>
      <c r="D50" s="56" t="s">
        <v>34</v>
      </c>
      <c r="E50" s="66">
        <f>SUM(F50:Q50)</f>
        <v>8787</v>
      </c>
      <c r="F50" s="71">
        <v>1598</v>
      </c>
      <c r="G50" s="71"/>
      <c r="H50" s="74">
        <v>2185</v>
      </c>
      <c r="I50" s="74"/>
      <c r="J50" s="71"/>
      <c r="K50" s="71">
        <v>3145</v>
      </c>
      <c r="L50" s="71"/>
      <c r="M50" s="74">
        <v>245</v>
      </c>
      <c r="N50" s="74"/>
      <c r="O50" s="71"/>
      <c r="P50" s="71">
        <v>1614</v>
      </c>
      <c r="Q50" s="71"/>
      <c r="R50" s="71">
        <v>291</v>
      </c>
      <c r="S50" s="65"/>
      <c r="T50" s="67">
        <f>+ROUND(E50/R50,1)</f>
        <v>30.2</v>
      </c>
    </row>
    <row r="51" spans="2:20" x14ac:dyDescent="0.15">
      <c r="B51" s="80"/>
      <c r="C51" s="81"/>
      <c r="D51" s="31"/>
      <c r="E51" s="3"/>
      <c r="F51" s="3"/>
      <c r="G51" s="3"/>
      <c r="H51" s="3"/>
      <c r="I51" s="3"/>
      <c r="J51" s="3"/>
      <c r="K51" s="6"/>
      <c r="L51" s="3"/>
      <c r="M51" s="3"/>
      <c r="N51" s="3"/>
      <c r="O51" s="3"/>
      <c r="P51" s="3"/>
      <c r="Q51" s="3"/>
      <c r="R51" s="3"/>
      <c r="S51" s="3"/>
      <c r="T51" s="51"/>
    </row>
    <row r="52" spans="2:20" x14ac:dyDescent="0.15">
      <c r="B52" s="22" t="s">
        <v>22</v>
      </c>
      <c r="C52" s="33"/>
      <c r="D52" s="37"/>
      <c r="E52" s="21"/>
      <c r="F52" s="34"/>
      <c r="G52" s="34"/>
      <c r="H52" s="34"/>
      <c r="I52" s="34"/>
      <c r="J52" s="34"/>
      <c r="K52" s="35"/>
      <c r="L52" s="34"/>
      <c r="M52" s="34"/>
      <c r="N52" s="34"/>
      <c r="O52" s="34"/>
      <c r="P52" s="34"/>
      <c r="Q52" s="34"/>
      <c r="R52" s="34"/>
      <c r="S52" s="34"/>
      <c r="T52" s="36"/>
    </row>
    <row r="53" spans="2:20" ht="13.5" customHeight="1" x14ac:dyDescent="0.15">
      <c r="B53" s="76" t="s">
        <v>7</v>
      </c>
      <c r="C53" s="77"/>
      <c r="D53" s="47"/>
      <c r="E53" s="44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48"/>
    </row>
    <row r="54" spans="2:20" x14ac:dyDescent="0.15">
      <c r="B54" s="78"/>
      <c r="C54" s="79"/>
      <c r="D54" s="56" t="s">
        <v>5</v>
      </c>
      <c r="E54" s="26">
        <f t="shared" ref="E54:E59" si="4">SUM(F54:Q54)</f>
        <v>7075</v>
      </c>
      <c r="F54" s="29">
        <v>477</v>
      </c>
      <c r="G54" s="29"/>
      <c r="H54" s="75">
        <v>4059</v>
      </c>
      <c r="I54" s="75"/>
      <c r="J54" s="29"/>
      <c r="K54" s="29">
        <v>2010</v>
      </c>
      <c r="L54" s="29"/>
      <c r="M54" s="75">
        <v>81</v>
      </c>
      <c r="N54" s="75"/>
      <c r="O54" s="29"/>
      <c r="P54" s="29">
        <f>7+441</f>
        <v>448</v>
      </c>
      <c r="Q54" s="29"/>
      <c r="R54" s="29">
        <v>266</v>
      </c>
      <c r="S54" s="29"/>
      <c r="T54" s="49">
        <f>+ROUND(E54/R54,1)</f>
        <v>26.6</v>
      </c>
    </row>
    <row r="55" spans="2:20" x14ac:dyDescent="0.15">
      <c r="B55" s="78"/>
      <c r="C55" s="79"/>
      <c r="D55" s="56" t="s">
        <v>24</v>
      </c>
      <c r="E55" s="26">
        <f t="shared" si="4"/>
        <v>22735</v>
      </c>
      <c r="F55" s="29">
        <v>5245</v>
      </c>
      <c r="G55" s="29"/>
      <c r="H55" s="75">
        <v>6400</v>
      </c>
      <c r="I55" s="75"/>
      <c r="J55" s="29"/>
      <c r="K55" s="29">
        <v>4922</v>
      </c>
      <c r="L55" s="29"/>
      <c r="M55" s="75">
        <v>531</v>
      </c>
      <c r="N55" s="75"/>
      <c r="O55" s="29"/>
      <c r="P55" s="29">
        <v>5637</v>
      </c>
      <c r="Q55" s="29"/>
      <c r="R55" s="29">
        <v>292</v>
      </c>
      <c r="S55" s="29"/>
      <c r="T55" s="49">
        <f>+ROUND(E55/R55,1)</f>
        <v>77.900000000000006</v>
      </c>
    </row>
    <row r="56" spans="2:20" x14ac:dyDescent="0.15">
      <c r="B56" s="78"/>
      <c r="C56" s="79"/>
      <c r="D56" s="56" t="s">
        <v>25</v>
      </c>
      <c r="E56" s="26">
        <f t="shared" si="4"/>
        <v>20469</v>
      </c>
      <c r="F56" s="29">
        <v>4137</v>
      </c>
      <c r="G56" s="29"/>
      <c r="H56" s="75">
        <v>6968</v>
      </c>
      <c r="I56" s="75"/>
      <c r="J56" s="29"/>
      <c r="K56" s="29">
        <v>4438</v>
      </c>
      <c r="L56" s="29"/>
      <c r="M56" s="75">
        <v>1183</v>
      </c>
      <c r="N56" s="75"/>
      <c r="O56" s="29"/>
      <c r="P56" s="29">
        <v>3743</v>
      </c>
      <c r="Q56" s="29"/>
      <c r="R56" s="29">
        <v>292</v>
      </c>
      <c r="S56" s="29"/>
      <c r="T56" s="49">
        <f>+ROUND(E56/R56,1)</f>
        <v>70.099999999999994</v>
      </c>
    </row>
    <row r="57" spans="2:20" x14ac:dyDescent="0.15">
      <c r="B57" s="78"/>
      <c r="C57" s="79"/>
      <c r="D57" s="56" t="s">
        <v>26</v>
      </c>
      <c r="E57" s="26">
        <f t="shared" si="4"/>
        <v>21495</v>
      </c>
      <c r="F57" s="29">
        <v>4116</v>
      </c>
      <c r="G57" s="29"/>
      <c r="H57" s="75">
        <v>7401</v>
      </c>
      <c r="I57" s="75"/>
      <c r="J57" s="29"/>
      <c r="K57" s="29">
        <v>5337</v>
      </c>
      <c r="L57" s="29"/>
      <c r="M57" s="75">
        <v>785</v>
      </c>
      <c r="N57" s="75"/>
      <c r="O57" s="29"/>
      <c r="P57" s="29">
        <v>3856</v>
      </c>
      <c r="Q57" s="29"/>
      <c r="R57" s="29">
        <v>290</v>
      </c>
      <c r="S57" s="29"/>
      <c r="T57" s="49">
        <v>74.099999999999994</v>
      </c>
    </row>
    <row r="58" spans="2:20" x14ac:dyDescent="0.15">
      <c r="B58" s="78"/>
      <c r="C58" s="79"/>
      <c r="D58" s="56" t="s">
        <v>27</v>
      </c>
      <c r="E58" s="26">
        <f t="shared" si="4"/>
        <v>21174</v>
      </c>
      <c r="F58" s="29">
        <v>4255</v>
      </c>
      <c r="G58" s="29"/>
      <c r="H58" s="75">
        <v>5864</v>
      </c>
      <c r="I58" s="75"/>
      <c r="J58" s="29"/>
      <c r="K58" s="29">
        <v>6271</v>
      </c>
      <c r="L58" s="29"/>
      <c r="M58" s="75">
        <v>673</v>
      </c>
      <c r="N58" s="75"/>
      <c r="O58" s="29"/>
      <c r="P58" s="29">
        <v>4111</v>
      </c>
      <c r="Q58" s="29"/>
      <c r="R58" s="29">
        <v>292</v>
      </c>
      <c r="S58" s="29"/>
      <c r="T58" s="49">
        <v>72.5</v>
      </c>
    </row>
    <row r="59" spans="2:20" x14ac:dyDescent="0.15">
      <c r="B59" s="78"/>
      <c r="C59" s="79"/>
      <c r="D59" s="56" t="s">
        <v>28</v>
      </c>
      <c r="E59" s="26">
        <f t="shared" si="4"/>
        <v>18915</v>
      </c>
      <c r="F59" s="29">
        <v>4528</v>
      </c>
      <c r="G59" s="29"/>
      <c r="H59" s="75">
        <v>5117</v>
      </c>
      <c r="I59" s="75"/>
      <c r="J59" s="29"/>
      <c r="K59" s="29">
        <v>4892</v>
      </c>
      <c r="L59" s="29"/>
      <c r="M59" s="75">
        <v>343</v>
      </c>
      <c r="N59" s="75"/>
      <c r="O59" s="29"/>
      <c r="P59" s="29">
        <v>4035</v>
      </c>
      <c r="Q59" s="29"/>
      <c r="R59" s="29">
        <v>291</v>
      </c>
      <c r="S59" s="29"/>
      <c r="T59" s="49">
        <v>65</v>
      </c>
    </row>
    <row r="60" spans="2:20" x14ac:dyDescent="0.15">
      <c r="B60" s="78"/>
      <c r="C60" s="79"/>
      <c r="D60" s="56" t="s">
        <v>31</v>
      </c>
      <c r="E60" s="60">
        <v>16519</v>
      </c>
      <c r="F60" s="57">
        <v>4141</v>
      </c>
      <c r="G60" s="57"/>
      <c r="H60" s="75">
        <v>5063</v>
      </c>
      <c r="I60" s="75"/>
      <c r="J60" s="57"/>
      <c r="K60" s="57">
        <v>3364</v>
      </c>
      <c r="L60" s="57"/>
      <c r="M60" s="75">
        <v>289</v>
      </c>
      <c r="N60" s="75"/>
      <c r="O60" s="57"/>
      <c r="P60" s="57">
        <v>3662</v>
      </c>
      <c r="Q60" s="57"/>
      <c r="R60" s="57">
        <v>264</v>
      </c>
      <c r="S60" s="57"/>
      <c r="T60" s="49">
        <v>62.6</v>
      </c>
    </row>
    <row r="61" spans="2:20" x14ac:dyDescent="0.15">
      <c r="B61" s="78"/>
      <c r="C61" s="79"/>
      <c r="D61" s="56" t="s">
        <v>32</v>
      </c>
      <c r="E61" s="73">
        <f>SUM(F61:Q61)</f>
        <v>8207</v>
      </c>
      <c r="F61" s="71">
        <v>2597</v>
      </c>
      <c r="G61" s="71"/>
      <c r="H61" s="74">
        <v>2552</v>
      </c>
      <c r="I61" s="74"/>
      <c r="J61" s="71"/>
      <c r="K61" s="71">
        <v>964</v>
      </c>
      <c r="L61" s="71"/>
      <c r="M61" s="74">
        <v>48</v>
      </c>
      <c r="N61" s="74"/>
      <c r="O61" s="71"/>
      <c r="P61" s="71">
        <v>2046</v>
      </c>
      <c r="Q61" s="71"/>
      <c r="R61" s="71">
        <v>237</v>
      </c>
      <c r="S61" s="71"/>
      <c r="T61" s="67">
        <f>+ROUND(E61/R61,1)</f>
        <v>34.6</v>
      </c>
    </row>
    <row r="62" spans="2:20" x14ac:dyDescent="0.15">
      <c r="B62" s="78"/>
      <c r="C62" s="79"/>
      <c r="D62" s="56" t="s">
        <v>34</v>
      </c>
      <c r="E62" s="66">
        <f>SUM(F62:Q62)</f>
        <v>13717</v>
      </c>
      <c r="F62" s="71">
        <v>3126</v>
      </c>
      <c r="G62" s="71"/>
      <c r="H62" s="74">
        <v>5530</v>
      </c>
      <c r="I62" s="74"/>
      <c r="J62" s="71"/>
      <c r="K62" s="71">
        <v>2334</v>
      </c>
      <c r="L62" s="71"/>
      <c r="M62" s="74">
        <v>87</v>
      </c>
      <c r="N62" s="74"/>
      <c r="O62" s="71"/>
      <c r="P62" s="71">
        <v>2640</v>
      </c>
      <c r="Q62" s="71"/>
      <c r="R62" s="71">
        <v>291</v>
      </c>
      <c r="S62" s="65"/>
      <c r="T62" s="67">
        <f>+ROUND(E62/R62,1)</f>
        <v>47.1</v>
      </c>
    </row>
    <row r="63" spans="2:20" x14ac:dyDescent="0.15">
      <c r="B63" s="80"/>
      <c r="C63" s="81"/>
      <c r="D63" s="31"/>
      <c r="E63" s="4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50"/>
    </row>
    <row r="64" spans="2:20" x14ac:dyDescent="0.15">
      <c r="B64" s="22" t="s">
        <v>12</v>
      </c>
      <c r="C64" s="2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x14ac:dyDescent="0.15">
      <c r="B65" s="76" t="s">
        <v>29</v>
      </c>
      <c r="C65" s="77" t="s">
        <v>30</v>
      </c>
      <c r="D65" s="47"/>
      <c r="E65" s="44"/>
      <c r="F65" s="52"/>
      <c r="G65" s="52"/>
      <c r="H65" s="53"/>
      <c r="I65" s="53"/>
      <c r="J65" s="52"/>
      <c r="K65" s="53"/>
      <c r="L65" s="52"/>
      <c r="M65" s="53"/>
      <c r="N65" s="53"/>
      <c r="O65" s="52"/>
      <c r="P65" s="52"/>
      <c r="Q65" s="52"/>
      <c r="R65" s="52"/>
      <c r="S65" s="52"/>
      <c r="T65" s="54"/>
    </row>
    <row r="66" spans="2:20" x14ac:dyDescent="0.15">
      <c r="B66" s="78"/>
      <c r="C66" s="79"/>
      <c r="D66" s="56" t="s">
        <v>5</v>
      </c>
      <c r="E66" s="26">
        <f t="shared" ref="E66:E71" si="5">SUM(F66:Q66)</f>
        <v>17254</v>
      </c>
      <c r="F66" s="29">
        <v>2438</v>
      </c>
      <c r="G66" s="29"/>
      <c r="H66" s="75">
        <v>7251</v>
      </c>
      <c r="I66" s="75"/>
      <c r="J66" s="29"/>
      <c r="K66" s="29">
        <v>4513</v>
      </c>
      <c r="L66" s="29"/>
      <c r="M66" s="75">
        <v>719</v>
      </c>
      <c r="N66" s="75"/>
      <c r="O66" s="29"/>
      <c r="P66" s="29">
        <f>4+2329</f>
        <v>2333</v>
      </c>
      <c r="Q66" s="29"/>
      <c r="R66" s="29">
        <v>293</v>
      </c>
      <c r="S66" s="5"/>
      <c r="T66" s="49">
        <f>+ROUND(E66/R66,1)</f>
        <v>58.9</v>
      </c>
    </row>
    <row r="67" spans="2:20" x14ac:dyDescent="0.15">
      <c r="B67" s="78"/>
      <c r="C67" s="79"/>
      <c r="D67" s="56" t="s">
        <v>24</v>
      </c>
      <c r="E67" s="26">
        <f t="shared" si="5"/>
        <v>14709</v>
      </c>
      <c r="F67" s="29">
        <v>2516</v>
      </c>
      <c r="G67" s="29"/>
      <c r="H67" s="75">
        <v>4145</v>
      </c>
      <c r="I67" s="75"/>
      <c r="J67" s="29"/>
      <c r="K67" s="29">
        <v>5402</v>
      </c>
      <c r="L67" s="29"/>
      <c r="M67" s="75">
        <v>469</v>
      </c>
      <c r="N67" s="75"/>
      <c r="O67" s="29"/>
      <c r="P67" s="29">
        <f>2175+2</f>
        <v>2177</v>
      </c>
      <c r="Q67" s="29"/>
      <c r="R67" s="29">
        <v>281</v>
      </c>
      <c r="S67" s="5"/>
      <c r="T67" s="49">
        <f>+ROUND(E67/R67,1)</f>
        <v>52.3</v>
      </c>
    </row>
    <row r="68" spans="2:20" x14ac:dyDescent="0.15">
      <c r="B68" s="78"/>
      <c r="C68" s="79"/>
      <c r="D68" s="56" t="s">
        <v>25</v>
      </c>
      <c r="E68" s="26">
        <f t="shared" si="5"/>
        <v>15847</v>
      </c>
      <c r="F68" s="29">
        <v>3947</v>
      </c>
      <c r="G68" s="29"/>
      <c r="H68" s="75">
        <v>4629</v>
      </c>
      <c r="I68" s="75"/>
      <c r="J68" s="29"/>
      <c r="K68" s="29">
        <v>3960</v>
      </c>
      <c r="L68" s="29"/>
      <c r="M68" s="75">
        <v>117</v>
      </c>
      <c r="N68" s="75"/>
      <c r="O68" s="29"/>
      <c r="P68" s="29">
        <v>3194</v>
      </c>
      <c r="Q68" s="29"/>
      <c r="R68" s="29">
        <v>292</v>
      </c>
      <c r="S68" s="5"/>
      <c r="T68" s="49">
        <f>+ROUND(E68/R68,1)</f>
        <v>54.3</v>
      </c>
    </row>
    <row r="69" spans="2:20" x14ac:dyDescent="0.15">
      <c r="B69" s="78"/>
      <c r="C69" s="79"/>
      <c r="D69" s="56" t="s">
        <v>26</v>
      </c>
      <c r="E69" s="26">
        <f t="shared" si="5"/>
        <v>20945</v>
      </c>
      <c r="F69" s="29">
        <v>4999</v>
      </c>
      <c r="G69" s="29"/>
      <c r="H69" s="75">
        <v>5020</v>
      </c>
      <c r="I69" s="75"/>
      <c r="J69" s="29"/>
      <c r="K69" s="29">
        <v>6430</v>
      </c>
      <c r="L69" s="29"/>
      <c r="M69" s="75">
        <v>324</v>
      </c>
      <c r="N69" s="75"/>
      <c r="O69" s="29"/>
      <c r="P69" s="29">
        <v>4172</v>
      </c>
      <c r="Q69" s="29"/>
      <c r="R69" s="29">
        <v>290</v>
      </c>
      <c r="S69" s="5"/>
      <c r="T69" s="49">
        <v>72.2</v>
      </c>
    </row>
    <row r="70" spans="2:20" x14ac:dyDescent="0.15">
      <c r="B70" s="78"/>
      <c r="C70" s="79"/>
      <c r="D70" s="56" t="s">
        <v>27</v>
      </c>
      <c r="E70" s="26">
        <f t="shared" si="5"/>
        <v>21430</v>
      </c>
      <c r="F70" s="29">
        <v>5644</v>
      </c>
      <c r="G70" s="29"/>
      <c r="H70" s="75">
        <v>4763</v>
      </c>
      <c r="I70" s="75"/>
      <c r="J70" s="29"/>
      <c r="K70" s="29">
        <v>5840</v>
      </c>
      <c r="L70" s="29"/>
      <c r="M70" s="75">
        <v>640</v>
      </c>
      <c r="N70" s="75"/>
      <c r="O70" s="29"/>
      <c r="P70" s="29">
        <v>4543</v>
      </c>
      <c r="Q70" s="29"/>
      <c r="R70" s="29">
        <v>291</v>
      </c>
      <c r="S70" s="5"/>
      <c r="T70" s="49">
        <v>73.599999999999994</v>
      </c>
    </row>
    <row r="71" spans="2:20" x14ac:dyDescent="0.15">
      <c r="B71" s="78"/>
      <c r="C71" s="79"/>
      <c r="D71" s="56" t="s">
        <v>28</v>
      </c>
      <c r="E71" s="26">
        <f t="shared" si="5"/>
        <v>25110</v>
      </c>
      <c r="F71" s="29">
        <v>6451</v>
      </c>
      <c r="G71" s="29"/>
      <c r="H71" s="75">
        <v>6725</v>
      </c>
      <c r="I71" s="75"/>
      <c r="J71" s="29"/>
      <c r="K71" s="29">
        <v>6340</v>
      </c>
      <c r="L71" s="29"/>
      <c r="M71" s="75">
        <v>503</v>
      </c>
      <c r="N71" s="75"/>
      <c r="O71" s="29"/>
      <c r="P71" s="29">
        <v>5091</v>
      </c>
      <c r="Q71" s="29"/>
      <c r="R71" s="29">
        <v>290</v>
      </c>
      <c r="S71" s="5"/>
      <c r="T71" s="49">
        <v>86.6</v>
      </c>
    </row>
    <row r="72" spans="2:20" x14ac:dyDescent="0.15">
      <c r="B72" s="78"/>
      <c r="C72" s="79"/>
      <c r="D72" s="56" t="s">
        <v>31</v>
      </c>
      <c r="E72" s="60">
        <v>21508</v>
      </c>
      <c r="F72" s="57">
        <v>5288</v>
      </c>
      <c r="G72" s="57"/>
      <c r="H72" s="75">
        <v>5239</v>
      </c>
      <c r="I72" s="75"/>
      <c r="J72" s="57"/>
      <c r="K72" s="57">
        <v>5508</v>
      </c>
      <c r="L72" s="57"/>
      <c r="M72" s="75">
        <v>1356</v>
      </c>
      <c r="N72" s="75"/>
      <c r="O72" s="57"/>
      <c r="P72" s="57">
        <v>4117</v>
      </c>
      <c r="Q72" s="57"/>
      <c r="R72" s="57">
        <v>264</v>
      </c>
      <c r="S72" s="58"/>
      <c r="T72" s="49">
        <v>81.5</v>
      </c>
    </row>
    <row r="73" spans="2:20" x14ac:dyDescent="0.15">
      <c r="B73" s="78"/>
      <c r="C73" s="79"/>
      <c r="D73" s="56" t="s">
        <v>32</v>
      </c>
      <c r="E73" s="73">
        <f>SUM(F73:Q73)</f>
        <v>10471</v>
      </c>
      <c r="F73" s="71">
        <v>3307</v>
      </c>
      <c r="G73" s="71"/>
      <c r="H73" s="74">
        <v>1741</v>
      </c>
      <c r="I73" s="74"/>
      <c r="J73" s="71"/>
      <c r="K73" s="71">
        <v>2126</v>
      </c>
      <c r="L73" s="71"/>
      <c r="M73" s="74">
        <v>545</v>
      </c>
      <c r="N73" s="74"/>
      <c r="O73" s="71"/>
      <c r="P73" s="71">
        <v>2752</v>
      </c>
      <c r="Q73" s="71"/>
      <c r="R73" s="71">
        <v>237</v>
      </c>
      <c r="S73" s="71"/>
      <c r="T73" s="67">
        <f>+ROUND(E73/R73,1)</f>
        <v>44.2</v>
      </c>
    </row>
    <row r="74" spans="2:20" x14ac:dyDescent="0.15">
      <c r="B74" s="78"/>
      <c r="C74" s="79"/>
      <c r="D74" s="56" t="s">
        <v>34</v>
      </c>
      <c r="E74" s="66">
        <f>SUM(F74:Q74)</f>
        <v>18959</v>
      </c>
      <c r="F74" s="71">
        <v>5288</v>
      </c>
      <c r="G74" s="71"/>
      <c r="H74" s="74">
        <v>3355</v>
      </c>
      <c r="I74" s="74"/>
      <c r="J74" s="71"/>
      <c r="K74" s="71">
        <v>4512</v>
      </c>
      <c r="L74" s="71"/>
      <c r="M74" s="74">
        <v>1267</v>
      </c>
      <c r="N74" s="74"/>
      <c r="O74" s="71"/>
      <c r="P74" s="71">
        <v>4537</v>
      </c>
      <c r="Q74" s="71"/>
      <c r="R74" s="71">
        <v>291</v>
      </c>
      <c r="S74" s="65"/>
      <c r="T74" s="67">
        <f>+ROUND(E74/R74,1)</f>
        <v>65.2</v>
      </c>
    </row>
    <row r="75" spans="2:20" x14ac:dyDescent="0.15">
      <c r="B75" s="80"/>
      <c r="C75" s="81"/>
      <c r="D75" s="31"/>
      <c r="E75" s="20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5"/>
    </row>
    <row r="76" spans="2:20" x14ac:dyDescent="0.15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20" x14ac:dyDescent="0.15">
      <c r="B77" s="23" t="s">
        <v>33</v>
      </c>
      <c r="D77" s="23"/>
      <c r="E77" s="23"/>
      <c r="F77" s="23"/>
      <c r="G77" s="23"/>
      <c r="H77" s="23"/>
      <c r="I77" s="2"/>
      <c r="J77" s="2"/>
      <c r="K77" s="2"/>
      <c r="L77" s="2"/>
      <c r="M77" s="2"/>
      <c r="N77" s="2"/>
      <c r="O77" s="2"/>
      <c r="P77" s="2"/>
      <c r="Q77" s="2"/>
      <c r="R77" s="2"/>
      <c r="S77" s="13"/>
    </row>
    <row r="78" spans="2:20" x14ac:dyDescent="0.15">
      <c r="B78" s="2" t="s">
        <v>11</v>
      </c>
      <c r="S78" s="19"/>
    </row>
    <row r="79" spans="2:20" x14ac:dyDescent="0.15">
      <c r="B79" s="18" t="s">
        <v>13</v>
      </c>
      <c r="S79" s="14"/>
    </row>
    <row r="80" spans="2:20" x14ac:dyDescent="0.15">
      <c r="B80" s="18" t="s">
        <v>6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S80" s="11"/>
      <c r="T80" s="9"/>
    </row>
    <row r="81" spans="4:20" x14ac:dyDescent="0.15">
      <c r="D81" s="107"/>
      <c r="E81" s="107"/>
      <c r="F81" s="110"/>
      <c r="G81" s="110"/>
      <c r="H81" s="10"/>
      <c r="I81" s="8"/>
      <c r="J81" s="104"/>
      <c r="K81" s="104"/>
      <c r="L81" s="8"/>
      <c r="M81" s="8"/>
      <c r="N81" s="105"/>
      <c r="O81" s="105"/>
      <c r="P81" s="105"/>
      <c r="Q81" s="105"/>
      <c r="R81" s="105"/>
      <c r="S81" s="105"/>
      <c r="T81" s="9"/>
    </row>
    <row r="82" spans="4:20" x14ac:dyDescent="0.15">
      <c r="D82" s="107"/>
      <c r="E82" s="107"/>
      <c r="F82" s="110"/>
      <c r="G82" s="110"/>
      <c r="H82" s="10"/>
      <c r="I82" s="8"/>
      <c r="J82" s="104"/>
      <c r="K82" s="104"/>
      <c r="L82" s="8"/>
      <c r="M82" s="8"/>
      <c r="N82" s="105"/>
      <c r="O82" s="105"/>
      <c r="P82" s="105"/>
      <c r="Q82" s="105"/>
      <c r="R82" s="105"/>
      <c r="S82" s="105"/>
      <c r="T82" s="9"/>
    </row>
    <row r="83" spans="4:20" x14ac:dyDescent="0.15">
      <c r="D83" s="107"/>
      <c r="E83" s="107"/>
      <c r="F83" s="110"/>
      <c r="G83" s="110"/>
      <c r="H83" s="15"/>
      <c r="I83" s="8"/>
      <c r="J83" s="104"/>
      <c r="K83" s="108"/>
      <c r="L83" s="8"/>
      <c r="M83" s="8"/>
      <c r="N83" s="105"/>
      <c r="O83" s="109"/>
      <c r="P83" s="109"/>
      <c r="Q83" s="109"/>
      <c r="R83" s="109"/>
      <c r="S83" s="109"/>
      <c r="T83" s="9"/>
    </row>
    <row r="84" spans="4:20" x14ac:dyDescent="0.15">
      <c r="D84" s="107"/>
      <c r="E84" s="107"/>
      <c r="F84" s="12"/>
      <c r="G84" s="12"/>
      <c r="H84" s="15"/>
      <c r="I84" s="8"/>
      <c r="J84" s="5"/>
      <c r="K84" s="16"/>
      <c r="L84" s="8"/>
      <c r="M84" s="8"/>
      <c r="N84" s="11"/>
      <c r="O84" s="17"/>
      <c r="P84" s="17"/>
      <c r="Q84" s="17"/>
      <c r="R84" s="17"/>
      <c r="S84" s="17"/>
      <c r="T84" s="9"/>
    </row>
    <row r="85" spans="4:20" x14ac:dyDescent="0.15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4:20" x14ac:dyDescent="0.15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4:20" x14ac:dyDescent="0.15">
      <c r="D87" s="106"/>
      <c r="E87" s="106"/>
      <c r="F87" s="106"/>
      <c r="G87" s="106"/>
      <c r="H87" s="106"/>
      <c r="I87" s="106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4:20" x14ac:dyDescent="0.15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</sheetData>
  <mergeCells count="141">
    <mergeCell ref="J82:K82"/>
    <mergeCell ref="N82:S82"/>
    <mergeCell ref="H43:I43"/>
    <mergeCell ref="M43:N43"/>
    <mergeCell ref="H44:I44"/>
    <mergeCell ref="D87:I87"/>
    <mergeCell ref="D81:E81"/>
    <mergeCell ref="D83:E83"/>
    <mergeCell ref="D82:E82"/>
    <mergeCell ref="D84:E84"/>
    <mergeCell ref="J83:K83"/>
    <mergeCell ref="N83:S83"/>
    <mergeCell ref="F81:G81"/>
    <mergeCell ref="F82:G82"/>
    <mergeCell ref="F83:G83"/>
    <mergeCell ref="J81:K81"/>
    <mergeCell ref="N81:S81"/>
    <mergeCell ref="M71:N71"/>
    <mergeCell ref="H47:I47"/>
    <mergeCell ref="M47:N47"/>
    <mergeCell ref="H59:I59"/>
    <mergeCell ref="M59:N59"/>
    <mergeCell ref="M44:N44"/>
    <mergeCell ref="H48:I48"/>
    <mergeCell ref="R5:S6"/>
    <mergeCell ref="H20:I20"/>
    <mergeCell ref="M20:N20"/>
    <mergeCell ref="M8:N8"/>
    <mergeCell ref="M9:N9"/>
    <mergeCell ref="M12:N12"/>
    <mergeCell ref="M33:N33"/>
    <mergeCell ref="H32:I32"/>
    <mergeCell ref="K5:L5"/>
    <mergeCell ref="H8:I8"/>
    <mergeCell ref="H9:I9"/>
    <mergeCell ref="P5:Q6"/>
    <mergeCell ref="M10:N10"/>
    <mergeCell ref="H10:I10"/>
    <mergeCell ref="M25:N25"/>
    <mergeCell ref="H6:J6"/>
    <mergeCell ref="M21:N21"/>
    <mergeCell ref="M22:N22"/>
    <mergeCell ref="H22:I22"/>
    <mergeCell ref="H11:I11"/>
    <mergeCell ref="M11:N11"/>
    <mergeCell ref="H13:I13"/>
    <mergeCell ref="M13:N13"/>
    <mergeCell ref="H25:I25"/>
    <mergeCell ref="D5:D6"/>
    <mergeCell ref="E5:E6"/>
    <mergeCell ref="F5:G6"/>
    <mergeCell ref="H5:J5"/>
    <mergeCell ref="H12:I12"/>
    <mergeCell ref="H24:I24"/>
    <mergeCell ref="F2:Q2"/>
    <mergeCell ref="K6:L6"/>
    <mergeCell ref="M5:O6"/>
    <mergeCell ref="H23:I23"/>
    <mergeCell ref="M23:N23"/>
    <mergeCell ref="H16:I16"/>
    <mergeCell ref="M16:N16"/>
    <mergeCell ref="H15:I15"/>
    <mergeCell ref="M15:N15"/>
    <mergeCell ref="B7:C17"/>
    <mergeCell ref="B19:C29"/>
    <mergeCell ref="B5:C6"/>
    <mergeCell ref="H14:I14"/>
    <mergeCell ref="M14:N14"/>
    <mergeCell ref="H26:I26"/>
    <mergeCell ref="M26:N26"/>
    <mergeCell ref="C65:C75"/>
    <mergeCell ref="H66:I66"/>
    <mergeCell ref="M66:N66"/>
    <mergeCell ref="H67:I67"/>
    <mergeCell ref="M67:N67"/>
    <mergeCell ref="H68:I68"/>
    <mergeCell ref="M68:N68"/>
    <mergeCell ref="B65:B75"/>
    <mergeCell ref="H71:I71"/>
    <mergeCell ref="H60:I60"/>
    <mergeCell ref="M60:N60"/>
    <mergeCell ref="H72:I72"/>
    <mergeCell ref="M72:N72"/>
    <mergeCell ref="H21:I21"/>
    <mergeCell ref="M31:N31"/>
    <mergeCell ref="H56:I56"/>
    <mergeCell ref="M56:N56"/>
    <mergeCell ref="B30:C40"/>
    <mergeCell ref="B41:C51"/>
    <mergeCell ref="B53:C63"/>
    <mergeCell ref="M37:N37"/>
    <mergeCell ref="H37:I37"/>
    <mergeCell ref="M48:N48"/>
    <mergeCell ref="H34:I34"/>
    <mergeCell ref="M34:N34"/>
    <mergeCell ref="H45:I45"/>
    <mergeCell ref="M45:N45"/>
    <mergeCell ref="H57:I57"/>
    <mergeCell ref="M57:N57"/>
    <mergeCell ref="H39:I39"/>
    <mergeCell ref="M39:N39"/>
    <mergeCell ref="H50:I50"/>
    <mergeCell ref="M50:N50"/>
    <mergeCell ref="H62:I62"/>
    <mergeCell ref="M62:N62"/>
    <mergeCell ref="H31:I31"/>
    <mergeCell ref="H74:I74"/>
    <mergeCell ref="M74:N74"/>
    <mergeCell ref="H70:I70"/>
    <mergeCell ref="M70:N70"/>
    <mergeCell ref="M24:N24"/>
    <mergeCell ref="H35:I35"/>
    <mergeCell ref="M35:N35"/>
    <mergeCell ref="H28:I28"/>
    <mergeCell ref="M28:N28"/>
    <mergeCell ref="H42:I42"/>
    <mergeCell ref="H69:I69"/>
    <mergeCell ref="M69:N69"/>
    <mergeCell ref="H54:I54"/>
    <mergeCell ref="M54:N54"/>
    <mergeCell ref="H55:I55"/>
    <mergeCell ref="M55:N55"/>
    <mergeCell ref="M32:N32"/>
    <mergeCell ref="H46:I46"/>
    <mergeCell ref="M46:N46"/>
    <mergeCell ref="H58:I58"/>
    <mergeCell ref="M58:N58"/>
    <mergeCell ref="H33:I33"/>
    <mergeCell ref="H36:I36"/>
    <mergeCell ref="M36:N36"/>
    <mergeCell ref="H27:I27"/>
    <mergeCell ref="M27:N27"/>
    <mergeCell ref="H38:I38"/>
    <mergeCell ref="M38:N38"/>
    <mergeCell ref="H49:I49"/>
    <mergeCell ref="M49:N49"/>
    <mergeCell ref="H61:I61"/>
    <mergeCell ref="M61:N61"/>
    <mergeCell ref="H73:I73"/>
    <mergeCell ref="M73:N73"/>
    <mergeCell ref="M42:N42"/>
  </mergeCells>
  <phoneticPr fontId="2"/>
  <printOptions horizontalCentered="1" verticalCentered="1"/>
  <pageMargins left="0.39370078740157483" right="0" top="0.59055118110236227" bottom="0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児童館利用状況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2021-06-28T01:54:39Z</dcterms:created>
  <dcterms:modified xsi:type="dcterms:W3CDTF">2023-03-23T05:11:19Z</dcterms:modified>
</cp:coreProperties>
</file>