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6695" windowHeight="2955" activeTab="1"/>
  </bookViews>
  <sheets>
    <sheet name="平成23年から28年まで" sheetId="18" r:id="rId1"/>
    <sheet name="平成29年から" sheetId="19" r:id="rId2"/>
  </sheets>
  <definedNames>
    <definedName name="_xlnm.Print_Area" localSheetId="0">平成23年から28年まで!$A$1:$U$38</definedName>
    <definedName name="_xlnm.Print_Area" localSheetId="1">平成29年から!$A$1:$U$24</definedName>
  </definedNames>
  <calcPr calcId="162913"/>
</workbook>
</file>

<file path=xl/calcChain.xml><?xml version="1.0" encoding="utf-8"?>
<calcChain xmlns="http://schemas.openxmlformats.org/spreadsheetml/2006/main">
  <c r="D12" i="19" l="1"/>
  <c r="F16" i="19" s="1"/>
  <c r="F17" i="19" l="1"/>
  <c r="F18" i="19"/>
  <c r="F13" i="19"/>
  <c r="F14" i="19"/>
  <c r="F15" i="19"/>
  <c r="T32" i="18"/>
  <c r="T31" i="18"/>
  <c r="T30" i="18"/>
  <c r="T29" i="18"/>
  <c r="T28" i="18"/>
  <c r="T27" i="18"/>
  <c r="R13" i="18"/>
  <c r="R12" i="18"/>
  <c r="N27" i="18"/>
  <c r="N28" i="18"/>
  <c r="N29" i="18"/>
  <c r="N30" i="18"/>
  <c r="N31" i="18"/>
  <c r="N32" i="18"/>
  <c r="H27" i="18"/>
  <c r="H28" i="18"/>
  <c r="H29" i="18"/>
  <c r="H30" i="18"/>
  <c r="H31" i="18"/>
  <c r="H32" i="18"/>
  <c r="T13" i="18"/>
  <c r="T14" i="18"/>
  <c r="T15" i="18"/>
  <c r="T16" i="18"/>
  <c r="T17" i="18"/>
  <c r="T18" i="18"/>
  <c r="R15" i="18"/>
  <c r="R17" i="18"/>
  <c r="R18" i="18"/>
  <c r="F17" i="18"/>
  <c r="N13" i="18"/>
  <c r="N14" i="18"/>
  <c r="N15" i="18"/>
  <c r="N16" i="18"/>
  <c r="N17" i="18"/>
  <c r="N18" i="18"/>
  <c r="H15" i="18"/>
  <c r="H16" i="18"/>
  <c r="H17" i="18"/>
  <c r="H18" i="18"/>
  <c r="H13" i="18"/>
  <c r="H14" i="18"/>
  <c r="P26" i="18"/>
  <c r="R31" i="18"/>
  <c r="R29" i="18"/>
  <c r="J26" i="18"/>
  <c r="L32" i="18"/>
  <c r="L29" i="18"/>
  <c r="D26" i="18"/>
  <c r="F27" i="18"/>
  <c r="F31" i="18"/>
  <c r="P12" i="18"/>
  <c r="T12" i="18"/>
  <c r="R14" i="18"/>
  <c r="J12" i="18"/>
  <c r="L14" i="18"/>
  <c r="L13" i="18"/>
  <c r="D12" i="18"/>
  <c r="F14" i="18"/>
  <c r="R32" i="18"/>
  <c r="R28" i="18"/>
  <c r="R30" i="18"/>
  <c r="R27" i="18"/>
  <c r="F30" i="18"/>
  <c r="F16" i="18"/>
  <c r="L31" i="18"/>
  <c r="L28" i="18"/>
  <c r="F15" i="18"/>
  <c r="F13" i="18"/>
  <c r="F12" i="18"/>
  <c r="L30" i="18"/>
  <c r="H12" i="18"/>
  <c r="F18" i="18"/>
  <c r="R16" i="18"/>
  <c r="N26" i="18"/>
  <c r="L27" i="18"/>
  <c r="R26" i="18"/>
  <c r="L26" i="18"/>
  <c r="N12" i="18"/>
  <c r="L18" i="18"/>
  <c r="L15" i="18"/>
  <c r="F28" i="18"/>
  <c r="F26" i="18"/>
  <c r="L16" i="18"/>
  <c r="F29" i="18"/>
  <c r="H26" i="18"/>
  <c r="L17" i="18"/>
  <c r="L12" i="18"/>
  <c r="T26" i="18"/>
  <c r="F32" i="18"/>
  <c r="F12" i="19" l="1"/>
</calcChain>
</file>

<file path=xl/sharedStrings.xml><?xml version="1.0" encoding="utf-8"?>
<sst xmlns="http://schemas.openxmlformats.org/spreadsheetml/2006/main" count="93" uniqueCount="32">
  <si>
    <t>区分</t>
    <rPh sb="0" eb="2">
      <t>クブン</t>
    </rPh>
    <phoneticPr fontId="2"/>
  </si>
  <si>
    <t>（３） 職  員</t>
    <rPh sb="4" eb="5">
      <t>ショク</t>
    </rPh>
    <rPh sb="7" eb="8">
      <t>イン</t>
    </rPh>
    <phoneticPr fontId="2"/>
  </si>
  <si>
    <t>（各年４月１日現在）</t>
    <rPh sb="1" eb="3">
      <t>カクトシ</t>
    </rPh>
    <rPh sb="4" eb="5">
      <t>ガツ</t>
    </rPh>
    <rPh sb="6" eb="7">
      <t>ニチ</t>
    </rPh>
    <rPh sb="7" eb="9">
      <t>ゲンザイ</t>
    </rPh>
    <phoneticPr fontId="2"/>
  </si>
  <si>
    <t>職員数</t>
    <rPh sb="0" eb="2">
      <t>ショクイン</t>
    </rPh>
    <rPh sb="2" eb="3">
      <t>スウ</t>
    </rPh>
    <phoneticPr fontId="2"/>
  </si>
  <si>
    <t>構成比</t>
    <rPh sb="0" eb="3">
      <t>コウセイヒ</t>
    </rPh>
    <phoneticPr fontId="2"/>
  </si>
  <si>
    <t>職員1人</t>
    <rPh sb="0" eb="2">
      <t>ショクイン</t>
    </rPh>
    <rPh sb="2" eb="4">
      <t>ヒトリ</t>
    </rPh>
    <phoneticPr fontId="2"/>
  </si>
  <si>
    <t>当たり人口</t>
    <rPh sb="0" eb="1">
      <t>アタ</t>
    </rPh>
    <rPh sb="3" eb="5">
      <t>ジンコウ</t>
    </rPh>
    <phoneticPr fontId="2"/>
  </si>
  <si>
    <t>全職員</t>
    <rPh sb="0" eb="3">
      <t>ゼンショクイン</t>
    </rPh>
    <phoneticPr fontId="2"/>
  </si>
  <si>
    <t>一般行政職員</t>
    <rPh sb="0" eb="2">
      <t>イッパン</t>
    </rPh>
    <rPh sb="2" eb="4">
      <t>ギョウセイ</t>
    </rPh>
    <rPh sb="4" eb="6">
      <t>ショクイン</t>
    </rPh>
    <phoneticPr fontId="2"/>
  </si>
  <si>
    <t>技能労務職員</t>
    <rPh sb="0" eb="2">
      <t>ギノウ</t>
    </rPh>
    <rPh sb="2" eb="4">
      <t>ロウム</t>
    </rPh>
    <rPh sb="4" eb="6">
      <t>ショクイン</t>
    </rPh>
    <phoneticPr fontId="2"/>
  </si>
  <si>
    <t>消防職員</t>
    <rPh sb="0" eb="2">
      <t>ショウボウ</t>
    </rPh>
    <rPh sb="2" eb="4">
      <t>ショクイン</t>
    </rPh>
    <phoneticPr fontId="2"/>
  </si>
  <si>
    <t>医療職（一）職員</t>
    <rPh sb="0" eb="2">
      <t>イリョウ</t>
    </rPh>
    <rPh sb="2" eb="3">
      <t>ショク</t>
    </rPh>
    <rPh sb="4" eb="5">
      <t>1</t>
    </rPh>
    <rPh sb="6" eb="8">
      <t>ショクイン</t>
    </rPh>
    <phoneticPr fontId="2"/>
  </si>
  <si>
    <t>医療職（二）職員</t>
    <rPh sb="0" eb="2">
      <t>イリョウ</t>
    </rPh>
    <rPh sb="2" eb="3">
      <t>ショク</t>
    </rPh>
    <rPh sb="4" eb="5">
      <t>2</t>
    </rPh>
    <rPh sb="6" eb="8">
      <t>ショクイン</t>
    </rPh>
    <phoneticPr fontId="2"/>
  </si>
  <si>
    <t>医療職（三）職員</t>
    <rPh sb="0" eb="2">
      <t>イリョウ</t>
    </rPh>
    <rPh sb="2" eb="3">
      <t>ショク</t>
    </rPh>
    <rPh sb="4" eb="5">
      <t>3</t>
    </rPh>
    <rPh sb="6" eb="8">
      <t>ショクイン</t>
    </rPh>
    <phoneticPr fontId="2"/>
  </si>
  <si>
    <t>資料　：　総務部人事課</t>
    <rPh sb="0" eb="2">
      <t>シリョウ</t>
    </rPh>
    <rPh sb="5" eb="7">
      <t>ソウム</t>
    </rPh>
    <rPh sb="7" eb="8">
      <t>ブ</t>
    </rPh>
    <rPh sb="8" eb="10">
      <t>ジンジ</t>
    </rPh>
    <rPh sb="10" eb="11">
      <t>カ</t>
    </rPh>
    <phoneticPr fontId="2"/>
  </si>
  <si>
    <t>注）自治法・派遣法による派遣職員を除く。</t>
    <phoneticPr fontId="2"/>
  </si>
  <si>
    <t>注）市長・副市長及び教育長を除く。</t>
    <rPh sb="0" eb="1">
      <t>チュウ</t>
    </rPh>
    <rPh sb="2" eb="4">
      <t>シチョウ</t>
    </rPh>
    <rPh sb="5" eb="6">
      <t>フク</t>
    </rPh>
    <rPh sb="6" eb="8">
      <t>シチョウ</t>
    </rPh>
    <rPh sb="8" eb="9">
      <t>オヨ</t>
    </rPh>
    <rPh sb="10" eb="13">
      <t>キョウイクチョウ</t>
    </rPh>
    <rPh sb="14" eb="15">
      <t>ノゾ</t>
    </rPh>
    <phoneticPr fontId="2"/>
  </si>
  <si>
    <t>第  １ ８ ４  表　　　　職   種   別   職   員   数   の   推   移</t>
    <rPh sb="0" eb="1">
      <t>ダイ</t>
    </rPh>
    <rPh sb="10" eb="11">
      <t>ヒョウ</t>
    </rPh>
    <rPh sb="15" eb="16">
      <t>ショク</t>
    </rPh>
    <rPh sb="19" eb="20">
      <t>タネ</t>
    </rPh>
    <rPh sb="23" eb="24">
      <t>ベツ</t>
    </rPh>
    <rPh sb="27" eb="28">
      <t>ショク</t>
    </rPh>
    <rPh sb="31" eb="32">
      <t>イン</t>
    </rPh>
    <rPh sb="35" eb="36">
      <t>スウ</t>
    </rPh>
    <rPh sb="43" eb="44">
      <t>スイ</t>
    </rPh>
    <rPh sb="47" eb="48">
      <t>ワタル</t>
    </rPh>
    <phoneticPr fontId="2"/>
  </si>
  <si>
    <t>平成２３年</t>
    <rPh sb="0" eb="2">
      <t>ヘイセイ</t>
    </rPh>
    <rPh sb="4" eb="5">
      <t>ネン</t>
    </rPh>
    <phoneticPr fontId="2"/>
  </si>
  <si>
    <t>単位　：人、％</t>
    <rPh sb="0" eb="2">
      <t>タンイ</t>
    </rPh>
    <rPh sb="4" eb="5">
      <t>ニン</t>
    </rPh>
    <phoneticPr fontId="2"/>
  </si>
  <si>
    <t>平成２４年</t>
    <rPh sb="0" eb="2">
      <t>ヘイセイ</t>
    </rPh>
    <rPh sb="4" eb="5">
      <t>ネン</t>
    </rPh>
    <phoneticPr fontId="2"/>
  </si>
  <si>
    <t>平成２５年</t>
    <rPh sb="0" eb="2">
      <t>ヘイセイ</t>
    </rPh>
    <rPh sb="4" eb="5">
      <t>ネン</t>
    </rPh>
    <phoneticPr fontId="2"/>
  </si>
  <si>
    <t>平成２６年</t>
    <rPh sb="0" eb="2">
      <t>ヘイセイ</t>
    </rPh>
    <rPh sb="4" eb="5">
      <t>ネン</t>
    </rPh>
    <phoneticPr fontId="2"/>
  </si>
  <si>
    <t>平成２７年</t>
    <rPh sb="0" eb="2">
      <t>ヘイセイ</t>
    </rPh>
    <rPh sb="4" eb="5">
      <t>ネン</t>
    </rPh>
    <phoneticPr fontId="2"/>
  </si>
  <si>
    <t>平成２８年</t>
    <rPh sb="0" eb="2">
      <t>ヘイセイ</t>
    </rPh>
    <rPh sb="4" eb="5">
      <t>ネン</t>
    </rPh>
    <phoneticPr fontId="2"/>
  </si>
  <si>
    <t>平成３０年</t>
    <rPh sb="0" eb="2">
      <t>ヘイセイ</t>
    </rPh>
    <rPh sb="4" eb="5">
      <t>ネン</t>
    </rPh>
    <phoneticPr fontId="2"/>
  </si>
  <si>
    <t>平成３１年</t>
    <rPh sb="0" eb="2">
      <t>ヘイセイ</t>
    </rPh>
    <rPh sb="4" eb="5">
      <t>ネン</t>
    </rPh>
    <phoneticPr fontId="2"/>
  </si>
  <si>
    <t>注）市長・副市長、教育長及び病院事業管理者を除く。</t>
    <rPh sb="0" eb="1">
      <t>チュウ</t>
    </rPh>
    <rPh sb="2" eb="4">
      <t>シチョウ</t>
    </rPh>
    <rPh sb="5" eb="6">
      <t>フク</t>
    </rPh>
    <rPh sb="6" eb="8">
      <t>シチョウ</t>
    </rPh>
    <rPh sb="9" eb="12">
      <t>キョウイクチョウ</t>
    </rPh>
    <rPh sb="12" eb="13">
      <t>オヨ</t>
    </rPh>
    <rPh sb="14" eb="21">
      <t>ビョウインジギョウカンリシャ</t>
    </rPh>
    <rPh sb="22" eb="23">
      <t>ノゾ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</si>
  <si>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</si>
  <si>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</si>
  <si>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</si>
  <si>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第  １ ８ ０  表　　　　職   種   別   職   員   数   の   推   移</t>
    <rPh sb="0" eb="1">
      <t>ダイ</t>
    </rPh>
    <rPh sb="10" eb="11">
      <t>ヒョウ</t>
    </rPh>
    <rPh sb="15" eb="16">
      <t>ショク</t>
    </rPh>
    <rPh sb="19" eb="20">
      <t>タネ</t>
    </rPh>
    <rPh sb="23" eb="24">
      <t>ベツ</t>
    </rPh>
    <rPh sb="27" eb="28">
      <t>ショク</t>
    </rPh>
    <rPh sb="31" eb="32">
      <t>イン</t>
    </rPh>
    <rPh sb="35" eb="36">
      <t>スウ</t>
    </rPh>
    <rPh sb="43" eb="44">
      <t>スイ</t>
    </rPh>
    <rPh sb="47" eb="48">
      <t>ワタル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</si>
</sst>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/>
    <xf numFmtId="0" fontId="3" fillId="0" borderId="4" xfId="0" applyFont="1" applyBorder="1"/>
    <xf numFmtId="38" fontId="0" fillId="0" borderId="0" xfId="0" applyNumberFormat="1"/>
    <xf numFmtId="0" fontId="0" fillId="0" borderId="1" xfId="0" applyBorder="1"/>
    <xf numFmtId="0" fontId="3" fillId="0" borderId="0" xfId="0" applyFont="1" applyFill="1" applyBorder="1"/>
    <xf numFmtId="176" fontId="3" fillId="0" borderId="0" xfId="0" applyNumberFormat="1" applyFont="1" applyFill="1" applyBorder="1"/>
    <xf numFmtId="38" fontId="3" fillId="0" borderId="0" xfId="1" applyFont="1" applyFill="1" applyBorder="1"/>
    <xf numFmtId="176" fontId="3" fillId="0" borderId="1" xfId="0" applyNumberFormat="1" applyFont="1" applyBorder="1"/>
    <xf numFmtId="176" fontId="3" fillId="0" borderId="0" xfId="0" applyNumberFormat="1" applyFont="1" applyBorder="1"/>
    <xf numFmtId="0" fontId="3" fillId="0" borderId="0" xfId="0" applyFont="1" applyAlignment="1"/>
    <xf numFmtId="0" fontId="3" fillId="0" borderId="0" xfId="1" applyNumberFormat="1" applyFont="1" applyFill="1" applyBorder="1"/>
    <xf numFmtId="0" fontId="5" fillId="0" borderId="0" xfId="0" applyFont="1"/>
    <xf numFmtId="57" fontId="5" fillId="0" borderId="0" xfId="0" applyNumberFormat="1" applyFont="1"/>
    <xf numFmtId="38" fontId="5" fillId="0" borderId="0" xfId="1" applyFont="1"/>
    <xf numFmtId="0" fontId="6" fillId="0" borderId="0" xfId="0" applyFont="1"/>
    <xf numFmtId="0" fontId="3" fillId="0" borderId="5" xfId="0" applyFont="1" applyBorder="1"/>
    <xf numFmtId="0" fontId="3" fillId="0" borderId="3" xfId="0" applyFont="1" applyBorder="1"/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/>
    <xf numFmtId="0" fontId="3" fillId="0" borderId="11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Font="1"/>
    <xf numFmtId="38" fontId="0" fillId="0" borderId="0" xfId="0" applyNumberFormat="1" applyFont="1"/>
    <xf numFmtId="0" fontId="0" fillId="0" borderId="1" xfId="0" applyFont="1" applyBorder="1"/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zoomScaleNormal="100" zoomScaleSheetLayoutView="100" workbookViewId="0">
      <selection activeCell="N17" sqref="N17"/>
    </sheetView>
  </sheetViews>
  <sheetFormatPr defaultRowHeight="13.5" x14ac:dyDescent="0.15"/>
  <cols>
    <col min="1" max="1" width="5.125" customWidth="1"/>
    <col min="2" max="2" width="3.375" customWidth="1"/>
    <col min="3" max="3" width="13.625" customWidth="1"/>
    <col min="4" max="4" width="5.125" customWidth="1"/>
    <col min="5" max="5" width="2" customWidth="1"/>
    <col min="6" max="6" width="6" customWidth="1"/>
    <col min="7" max="7" width="2" customWidth="1"/>
    <col min="8" max="8" width="7.375" customWidth="1"/>
    <col min="9" max="9" width="2" customWidth="1"/>
    <col min="10" max="10" width="5.125" customWidth="1"/>
    <col min="11" max="11" width="2" customWidth="1"/>
    <col min="12" max="12" width="5.625" customWidth="1"/>
    <col min="13" max="13" width="2" customWidth="1"/>
    <col min="14" max="14" width="7.375" customWidth="1"/>
    <col min="15" max="15" width="2" customWidth="1"/>
    <col min="16" max="16" width="5.125" customWidth="1"/>
    <col min="17" max="17" width="2" customWidth="1"/>
    <col min="18" max="18" width="6.625" customWidth="1"/>
    <col min="19" max="19" width="2" customWidth="1"/>
    <col min="20" max="20" width="7.375" customWidth="1"/>
    <col min="21" max="21" width="2" customWidth="1"/>
  </cols>
  <sheetData>
    <row r="1" spans="1:22" x14ac:dyDescent="0.15">
      <c r="N1" s="49"/>
      <c r="O1" s="49"/>
      <c r="P1" s="49"/>
      <c r="Q1" s="49"/>
      <c r="R1" s="49"/>
      <c r="S1" s="49"/>
      <c r="T1" s="49"/>
      <c r="U1" s="49"/>
    </row>
    <row r="2" spans="1:22" ht="14.25" x14ac:dyDescent="0.15">
      <c r="A2" s="50" t="s">
        <v>1</v>
      </c>
      <c r="B2" s="50"/>
      <c r="C2" s="50"/>
    </row>
    <row r="4" spans="1:22" ht="14.25" x14ac:dyDescent="0.15">
      <c r="D4" s="51" t="s">
        <v>17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6" spans="1:22" x14ac:dyDescent="0.15">
      <c r="H6" s="7"/>
    </row>
    <row r="7" spans="1:22" x14ac:dyDescent="0.15">
      <c r="B7" s="53" t="s">
        <v>19</v>
      </c>
      <c r="C7" s="5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52" t="s">
        <v>2</v>
      </c>
      <c r="Q7" s="52"/>
      <c r="R7" s="52"/>
      <c r="S7" s="52"/>
      <c r="T7" s="52"/>
      <c r="U7" s="52"/>
    </row>
    <row r="8" spans="1:22" ht="40.9" customHeight="1" x14ac:dyDescent="0.15">
      <c r="B8" s="35" t="s">
        <v>0</v>
      </c>
      <c r="C8" s="36"/>
      <c r="D8" s="45" t="s">
        <v>18</v>
      </c>
      <c r="E8" s="46"/>
      <c r="F8" s="46"/>
      <c r="G8" s="46"/>
      <c r="H8" s="46"/>
      <c r="I8" s="47"/>
      <c r="J8" s="45" t="s">
        <v>20</v>
      </c>
      <c r="K8" s="46"/>
      <c r="L8" s="46"/>
      <c r="M8" s="46"/>
      <c r="N8" s="46"/>
      <c r="O8" s="47"/>
      <c r="P8" s="45" t="s">
        <v>21</v>
      </c>
      <c r="Q8" s="46"/>
      <c r="R8" s="46"/>
      <c r="S8" s="46"/>
      <c r="T8" s="46"/>
      <c r="U8" s="47"/>
    </row>
    <row r="9" spans="1:22" ht="31.5" customHeight="1" x14ac:dyDescent="0.15">
      <c r="B9" s="43"/>
      <c r="C9" s="44"/>
      <c r="D9" s="39" t="s">
        <v>3</v>
      </c>
      <c r="E9" s="40"/>
      <c r="F9" s="39" t="s">
        <v>4</v>
      </c>
      <c r="G9" s="40"/>
      <c r="H9" s="35" t="s">
        <v>5</v>
      </c>
      <c r="I9" s="36"/>
      <c r="J9" s="39" t="s">
        <v>3</v>
      </c>
      <c r="K9" s="40"/>
      <c r="L9" s="39" t="s">
        <v>4</v>
      </c>
      <c r="M9" s="40"/>
      <c r="N9" s="35" t="s">
        <v>5</v>
      </c>
      <c r="O9" s="36"/>
      <c r="P9" s="39" t="s">
        <v>3</v>
      </c>
      <c r="Q9" s="40"/>
      <c r="R9" s="39" t="s">
        <v>4</v>
      </c>
      <c r="S9" s="40"/>
      <c r="T9" s="35" t="s">
        <v>5</v>
      </c>
      <c r="U9" s="36"/>
      <c r="V9" s="1"/>
    </row>
    <row r="10" spans="1:22" ht="31.5" customHeight="1" x14ac:dyDescent="0.15">
      <c r="B10" s="37"/>
      <c r="C10" s="38"/>
      <c r="D10" s="41"/>
      <c r="E10" s="42"/>
      <c r="F10" s="41"/>
      <c r="G10" s="42"/>
      <c r="H10" s="37" t="s">
        <v>6</v>
      </c>
      <c r="I10" s="38"/>
      <c r="J10" s="41"/>
      <c r="K10" s="42"/>
      <c r="L10" s="41"/>
      <c r="M10" s="42"/>
      <c r="N10" s="37" t="s">
        <v>6</v>
      </c>
      <c r="O10" s="38"/>
      <c r="P10" s="41"/>
      <c r="Q10" s="42"/>
      <c r="R10" s="41"/>
      <c r="S10" s="42"/>
      <c r="T10" s="37" t="s">
        <v>6</v>
      </c>
      <c r="U10" s="38"/>
      <c r="V10" s="1"/>
    </row>
    <row r="11" spans="1:22" ht="9.4" customHeight="1" x14ac:dyDescent="0.15">
      <c r="B11" s="20"/>
      <c r="C11" s="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21"/>
    </row>
    <row r="12" spans="1:22" ht="22.15" customHeight="1" x14ac:dyDescent="0.15">
      <c r="B12" s="33" t="s">
        <v>7</v>
      </c>
      <c r="C12" s="34"/>
      <c r="D12" s="5">
        <f>SUM(D13:D18)</f>
        <v>803</v>
      </c>
      <c r="E12" s="5"/>
      <c r="F12" s="13">
        <f>SUM(F13:F18)</f>
        <v>100</v>
      </c>
      <c r="G12" s="5"/>
      <c r="H12" s="11">
        <f t="shared" ref="H12:H18" si="0">ROUND(85005/D12,0)</f>
        <v>106</v>
      </c>
      <c r="I12" s="5"/>
      <c r="J12" s="9">
        <f>SUM(J13:J18)</f>
        <v>813</v>
      </c>
      <c r="K12" s="9"/>
      <c r="L12" s="10">
        <f>SUM(L13:L18)</f>
        <v>100</v>
      </c>
      <c r="M12" s="9"/>
      <c r="N12" s="11">
        <f>ROUND(85587/J12,0)</f>
        <v>105</v>
      </c>
      <c r="O12" s="5"/>
      <c r="P12" s="9">
        <f>SUM(P13:P18)</f>
        <v>817</v>
      </c>
      <c r="Q12" s="9"/>
      <c r="R12" s="10">
        <f>SUM(R13:R18)</f>
        <v>99.899999999999991</v>
      </c>
      <c r="S12" s="9"/>
      <c r="T12" s="15">
        <f>ROUND(85841/P12,0)</f>
        <v>105</v>
      </c>
      <c r="U12" s="21"/>
    </row>
    <row r="13" spans="1:22" ht="22.15" customHeight="1" x14ac:dyDescent="0.15">
      <c r="B13" s="22"/>
      <c r="C13" s="4" t="s">
        <v>8</v>
      </c>
      <c r="D13" s="9">
        <v>423</v>
      </c>
      <c r="E13" s="9"/>
      <c r="F13" s="13">
        <f>+ROUNDDOWN(D13/D$12*100,1)</f>
        <v>52.6</v>
      </c>
      <c r="G13" s="9"/>
      <c r="H13" s="11">
        <f t="shared" si="0"/>
        <v>201</v>
      </c>
      <c r="I13" s="5"/>
      <c r="J13" s="9">
        <v>417</v>
      </c>
      <c r="K13" s="9"/>
      <c r="L13" s="13">
        <f t="shared" ref="L13:L18" si="1">ROUND(J13/$J$12%,1)</f>
        <v>51.3</v>
      </c>
      <c r="M13" s="9"/>
      <c r="N13" s="11">
        <f t="shared" ref="N13:N18" si="2">ROUND(85587/J13,0)</f>
        <v>205</v>
      </c>
      <c r="O13" s="5"/>
      <c r="P13" s="9">
        <v>416</v>
      </c>
      <c r="Q13" s="9"/>
      <c r="R13" s="10">
        <f t="shared" ref="R13:R18" si="3">ROUND(P13/$P$12%,1)</f>
        <v>50.9</v>
      </c>
      <c r="S13" s="9"/>
      <c r="T13" s="15">
        <f t="shared" ref="T13:T18" si="4">ROUND(85841/P13,0)</f>
        <v>206</v>
      </c>
      <c r="U13" s="21"/>
    </row>
    <row r="14" spans="1:22" ht="22.15" customHeight="1" x14ac:dyDescent="0.15">
      <c r="B14" s="22"/>
      <c r="C14" s="4" t="s">
        <v>9</v>
      </c>
      <c r="D14" s="9">
        <v>21</v>
      </c>
      <c r="E14" s="9"/>
      <c r="F14" s="13">
        <f>+ROUND(D14/D$12*100,1)</f>
        <v>2.6</v>
      </c>
      <c r="G14" s="9"/>
      <c r="H14" s="11">
        <f t="shared" si="0"/>
        <v>4048</v>
      </c>
      <c r="I14" s="5"/>
      <c r="J14" s="9">
        <v>20</v>
      </c>
      <c r="K14" s="9"/>
      <c r="L14" s="13">
        <f t="shared" si="1"/>
        <v>2.5</v>
      </c>
      <c r="M14" s="9"/>
      <c r="N14" s="11">
        <f t="shared" si="2"/>
        <v>4279</v>
      </c>
      <c r="O14" s="5"/>
      <c r="P14" s="9">
        <v>20</v>
      </c>
      <c r="Q14" s="9"/>
      <c r="R14" s="10">
        <f t="shared" si="3"/>
        <v>2.4</v>
      </c>
      <c r="S14" s="9"/>
      <c r="T14" s="11">
        <f t="shared" si="4"/>
        <v>4292</v>
      </c>
      <c r="U14" s="21"/>
    </row>
    <row r="15" spans="1:22" ht="22.15" customHeight="1" x14ac:dyDescent="0.15">
      <c r="B15" s="22"/>
      <c r="C15" s="4" t="s">
        <v>10</v>
      </c>
      <c r="D15" s="9">
        <v>76</v>
      </c>
      <c r="E15" s="9"/>
      <c r="F15" s="13">
        <f>+ROUND(D15/D$12*100,1)</f>
        <v>9.5</v>
      </c>
      <c r="G15" s="9"/>
      <c r="H15" s="11">
        <f t="shared" si="0"/>
        <v>1118</v>
      </c>
      <c r="I15" s="5"/>
      <c r="J15" s="9">
        <v>84</v>
      </c>
      <c r="K15" s="9"/>
      <c r="L15" s="13">
        <f t="shared" si="1"/>
        <v>10.3</v>
      </c>
      <c r="M15" s="9"/>
      <c r="N15" s="11">
        <f t="shared" si="2"/>
        <v>1019</v>
      </c>
      <c r="O15" s="5"/>
      <c r="P15" s="9">
        <v>90</v>
      </c>
      <c r="Q15" s="9"/>
      <c r="R15" s="10">
        <f t="shared" si="3"/>
        <v>11</v>
      </c>
      <c r="S15" s="9"/>
      <c r="T15" s="11">
        <f t="shared" si="4"/>
        <v>954</v>
      </c>
      <c r="U15" s="21"/>
    </row>
    <row r="16" spans="1:22" ht="22.15" customHeight="1" x14ac:dyDescent="0.15">
      <c r="B16" s="22"/>
      <c r="C16" s="4" t="s">
        <v>11</v>
      </c>
      <c r="D16" s="9">
        <v>47</v>
      </c>
      <c r="E16" s="9"/>
      <c r="F16" s="13">
        <f>+ROUND(D16/D$12*100,1)</f>
        <v>5.9</v>
      </c>
      <c r="G16" s="9"/>
      <c r="H16" s="11">
        <f t="shared" si="0"/>
        <v>1809</v>
      </c>
      <c r="I16" s="5"/>
      <c r="J16" s="9">
        <v>37</v>
      </c>
      <c r="K16" s="9"/>
      <c r="L16" s="13">
        <f t="shared" si="1"/>
        <v>4.5999999999999996</v>
      </c>
      <c r="M16" s="9"/>
      <c r="N16" s="11">
        <f t="shared" si="2"/>
        <v>2313</v>
      </c>
      <c r="O16" s="5"/>
      <c r="P16" s="9">
        <v>42</v>
      </c>
      <c r="Q16" s="9"/>
      <c r="R16" s="10">
        <f t="shared" si="3"/>
        <v>5.0999999999999996</v>
      </c>
      <c r="S16" s="9"/>
      <c r="T16" s="11">
        <f t="shared" si="4"/>
        <v>2044</v>
      </c>
      <c r="U16" s="21"/>
    </row>
    <row r="17" spans="2:25" ht="22.15" customHeight="1" x14ac:dyDescent="0.15">
      <c r="B17" s="22"/>
      <c r="C17" s="4" t="s">
        <v>12</v>
      </c>
      <c r="D17" s="9">
        <v>53</v>
      </c>
      <c r="E17" s="9"/>
      <c r="F17" s="13">
        <f>+ROUND(D17/D$12*100,1)</f>
        <v>6.6</v>
      </c>
      <c r="G17" s="9"/>
      <c r="H17" s="11">
        <f t="shared" si="0"/>
        <v>1604</v>
      </c>
      <c r="I17" s="5"/>
      <c r="J17" s="9">
        <v>63</v>
      </c>
      <c r="K17" s="9"/>
      <c r="L17" s="13">
        <f t="shared" si="1"/>
        <v>7.7</v>
      </c>
      <c r="M17" s="9"/>
      <c r="N17" s="11">
        <f t="shared" si="2"/>
        <v>1359</v>
      </c>
      <c r="O17" s="5"/>
      <c r="P17" s="9">
        <v>65</v>
      </c>
      <c r="Q17" s="9"/>
      <c r="R17" s="10">
        <f t="shared" si="3"/>
        <v>8</v>
      </c>
      <c r="S17" s="9"/>
      <c r="T17" s="11">
        <f t="shared" si="4"/>
        <v>1321</v>
      </c>
      <c r="U17" s="21"/>
    </row>
    <row r="18" spans="2:25" ht="22.15" customHeight="1" x14ac:dyDescent="0.15">
      <c r="B18" s="22"/>
      <c r="C18" s="4" t="s">
        <v>13</v>
      </c>
      <c r="D18" s="9">
        <v>183</v>
      </c>
      <c r="E18" s="9"/>
      <c r="F18" s="13">
        <f>+ROUND(D18/D$12*100,1)</f>
        <v>22.8</v>
      </c>
      <c r="G18" s="9"/>
      <c r="H18" s="11">
        <f t="shared" si="0"/>
        <v>465</v>
      </c>
      <c r="I18" s="5"/>
      <c r="J18" s="9">
        <v>192</v>
      </c>
      <c r="K18" s="9"/>
      <c r="L18" s="13">
        <f t="shared" si="1"/>
        <v>23.6</v>
      </c>
      <c r="M18" s="9"/>
      <c r="N18" s="11">
        <f t="shared" si="2"/>
        <v>446</v>
      </c>
      <c r="O18" s="5"/>
      <c r="P18" s="9">
        <v>184</v>
      </c>
      <c r="Q18" s="9"/>
      <c r="R18" s="10">
        <f t="shared" si="3"/>
        <v>22.5</v>
      </c>
      <c r="S18" s="9"/>
      <c r="T18" s="15">
        <f t="shared" si="4"/>
        <v>467</v>
      </c>
      <c r="U18" s="21"/>
    </row>
    <row r="19" spans="2:25" ht="9.4" customHeight="1" x14ac:dyDescent="0.15">
      <c r="B19" s="23"/>
      <c r="C19" s="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6"/>
    </row>
    <row r="22" spans="2:25" ht="40.9" customHeight="1" x14ac:dyDescent="0.15">
      <c r="B22" s="35" t="s">
        <v>0</v>
      </c>
      <c r="C22" s="36"/>
      <c r="D22" s="45" t="s">
        <v>22</v>
      </c>
      <c r="E22" s="46"/>
      <c r="F22" s="46"/>
      <c r="G22" s="46"/>
      <c r="H22" s="46"/>
      <c r="I22" s="47"/>
      <c r="J22" s="45" t="s">
        <v>23</v>
      </c>
      <c r="K22" s="46"/>
      <c r="L22" s="46"/>
      <c r="M22" s="46"/>
      <c r="N22" s="46"/>
      <c r="O22" s="47"/>
      <c r="P22" s="45" t="s">
        <v>24</v>
      </c>
      <c r="Q22" s="46"/>
      <c r="R22" s="46"/>
      <c r="S22" s="46"/>
      <c r="T22" s="46"/>
      <c r="U22" s="47"/>
    </row>
    <row r="23" spans="2:25" ht="31.5" customHeight="1" x14ac:dyDescent="0.15">
      <c r="B23" s="43"/>
      <c r="C23" s="44"/>
      <c r="D23" s="39" t="s">
        <v>3</v>
      </c>
      <c r="E23" s="40"/>
      <c r="F23" s="39" t="s">
        <v>4</v>
      </c>
      <c r="G23" s="40"/>
      <c r="H23" s="35" t="s">
        <v>5</v>
      </c>
      <c r="I23" s="36"/>
      <c r="J23" s="39" t="s">
        <v>3</v>
      </c>
      <c r="K23" s="40"/>
      <c r="L23" s="39" t="s">
        <v>4</v>
      </c>
      <c r="M23" s="40"/>
      <c r="N23" s="35" t="s">
        <v>5</v>
      </c>
      <c r="O23" s="36"/>
      <c r="P23" s="39" t="s">
        <v>3</v>
      </c>
      <c r="Q23" s="40"/>
      <c r="R23" s="39" t="s">
        <v>4</v>
      </c>
      <c r="S23" s="40"/>
      <c r="T23" s="35" t="s">
        <v>5</v>
      </c>
      <c r="U23" s="36"/>
      <c r="V23" s="1"/>
    </row>
    <row r="24" spans="2:25" ht="31.5" customHeight="1" x14ac:dyDescent="0.15">
      <c r="B24" s="37"/>
      <c r="C24" s="38"/>
      <c r="D24" s="41"/>
      <c r="E24" s="42"/>
      <c r="F24" s="41"/>
      <c r="G24" s="42"/>
      <c r="H24" s="37" t="s">
        <v>6</v>
      </c>
      <c r="I24" s="38"/>
      <c r="J24" s="41"/>
      <c r="K24" s="42"/>
      <c r="L24" s="41"/>
      <c r="M24" s="42"/>
      <c r="N24" s="37" t="s">
        <v>6</v>
      </c>
      <c r="O24" s="38"/>
      <c r="P24" s="41"/>
      <c r="Q24" s="42"/>
      <c r="R24" s="41"/>
      <c r="S24" s="42"/>
      <c r="T24" s="37" t="s">
        <v>6</v>
      </c>
      <c r="U24" s="38"/>
      <c r="V24" s="1"/>
    </row>
    <row r="25" spans="2:25" ht="9.4" customHeight="1" x14ac:dyDescent="0.15">
      <c r="B25" s="20"/>
      <c r="C25" s="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21"/>
    </row>
    <row r="26" spans="2:25" ht="22.15" customHeight="1" x14ac:dyDescent="0.15">
      <c r="B26" s="33" t="s">
        <v>7</v>
      </c>
      <c r="C26" s="34"/>
      <c r="D26" s="9">
        <f>SUM(D27:D32)</f>
        <v>822</v>
      </c>
      <c r="E26" s="9"/>
      <c r="F26" s="10">
        <f>ROUND(SUM(F27:F32),0)</f>
        <v>100</v>
      </c>
      <c r="G26" s="9"/>
      <c r="H26" s="11">
        <f>ROUND(86268/D26,0)</f>
        <v>105</v>
      </c>
      <c r="I26" s="5"/>
      <c r="J26" s="9">
        <f>SUM(J27:J32)</f>
        <v>833</v>
      </c>
      <c r="K26" s="9"/>
      <c r="L26" s="10">
        <f>ROUND(SUM(L27:L32),0)</f>
        <v>100</v>
      </c>
      <c r="M26" s="9"/>
      <c r="N26" s="11">
        <f>ROUND(86950/J26,0)</f>
        <v>104</v>
      </c>
      <c r="O26" s="5"/>
      <c r="P26" s="9">
        <f>SUM(P27:P32)</f>
        <v>864</v>
      </c>
      <c r="Q26" s="9"/>
      <c r="R26" s="10">
        <f>ROUND(SUM(R27:R32),0)</f>
        <v>100</v>
      </c>
      <c r="S26" s="9"/>
      <c r="T26" s="11">
        <f t="shared" ref="T26:T32" si="5">ROUND(87828/P26,0)</f>
        <v>102</v>
      </c>
      <c r="U26" s="21"/>
    </row>
    <row r="27" spans="2:25" ht="22.15" customHeight="1" x14ac:dyDescent="0.15">
      <c r="B27" s="22"/>
      <c r="C27" s="4" t="s">
        <v>8</v>
      </c>
      <c r="D27" s="9">
        <v>423</v>
      </c>
      <c r="E27" s="9"/>
      <c r="F27" s="10">
        <f t="shared" ref="F27:F32" si="6">ROUND(D27/$D$26%,1)</f>
        <v>51.5</v>
      </c>
      <c r="G27" s="9"/>
      <c r="H27" s="11">
        <f t="shared" ref="H27:H32" si="7">ROUND(86268/D27,0)</f>
        <v>204</v>
      </c>
      <c r="I27" s="5"/>
      <c r="J27" s="9">
        <v>418</v>
      </c>
      <c r="K27" s="9"/>
      <c r="L27" s="10">
        <f t="shared" ref="L27:L32" si="8">ROUND(J27/$J$26%,1)</f>
        <v>50.2</v>
      </c>
      <c r="M27" s="9"/>
      <c r="N27" s="11">
        <f t="shared" ref="N27:N32" si="9">ROUND(86950/J27,0)</f>
        <v>208</v>
      </c>
      <c r="O27" s="5"/>
      <c r="P27" s="9">
        <v>429</v>
      </c>
      <c r="Q27" s="9"/>
      <c r="R27" s="10">
        <f t="shared" ref="R27:R32" si="10">ROUND(P27/$P$26%,1)</f>
        <v>49.7</v>
      </c>
      <c r="S27" s="9"/>
      <c r="T27" s="11">
        <f t="shared" si="5"/>
        <v>205</v>
      </c>
      <c r="U27" s="21"/>
      <c r="W27" s="16"/>
      <c r="X27" s="16"/>
      <c r="Y27" s="16"/>
    </row>
    <row r="28" spans="2:25" ht="22.15" customHeight="1" x14ac:dyDescent="0.15">
      <c r="B28" s="22"/>
      <c r="C28" s="4" t="s">
        <v>9</v>
      </c>
      <c r="D28" s="9">
        <v>21</v>
      </c>
      <c r="E28" s="9"/>
      <c r="F28" s="10">
        <f t="shared" si="6"/>
        <v>2.6</v>
      </c>
      <c r="G28" s="9"/>
      <c r="H28" s="11">
        <f t="shared" si="7"/>
        <v>4108</v>
      </c>
      <c r="I28" s="5"/>
      <c r="J28" s="9">
        <v>20</v>
      </c>
      <c r="K28" s="9"/>
      <c r="L28" s="10">
        <f t="shared" si="8"/>
        <v>2.4</v>
      </c>
      <c r="M28" s="9"/>
      <c r="N28" s="11">
        <f t="shared" si="9"/>
        <v>4348</v>
      </c>
      <c r="O28" s="5"/>
      <c r="P28" s="9">
        <v>18</v>
      </c>
      <c r="Q28" s="9"/>
      <c r="R28" s="10">
        <f t="shared" si="10"/>
        <v>2.1</v>
      </c>
      <c r="S28" s="9"/>
      <c r="T28" s="11">
        <f t="shared" si="5"/>
        <v>4879</v>
      </c>
      <c r="U28" s="21"/>
      <c r="W28" s="16"/>
      <c r="X28" s="16"/>
      <c r="Y28" s="16"/>
    </row>
    <row r="29" spans="2:25" ht="22.15" customHeight="1" x14ac:dyDescent="0.15">
      <c r="B29" s="22"/>
      <c r="C29" s="4" t="s">
        <v>10</v>
      </c>
      <c r="D29" s="9">
        <v>87</v>
      </c>
      <c r="E29" s="9"/>
      <c r="F29" s="10">
        <f t="shared" si="6"/>
        <v>10.6</v>
      </c>
      <c r="G29" s="9"/>
      <c r="H29" s="11">
        <f t="shared" si="7"/>
        <v>992</v>
      </c>
      <c r="I29" s="5"/>
      <c r="J29" s="9">
        <v>97</v>
      </c>
      <c r="K29" s="9"/>
      <c r="L29" s="10">
        <f t="shared" si="8"/>
        <v>11.6</v>
      </c>
      <c r="M29" s="9"/>
      <c r="N29" s="11">
        <f t="shared" si="9"/>
        <v>896</v>
      </c>
      <c r="O29" s="5"/>
      <c r="P29" s="9">
        <v>101</v>
      </c>
      <c r="Q29" s="9"/>
      <c r="R29" s="10">
        <f t="shared" si="10"/>
        <v>11.7</v>
      </c>
      <c r="S29" s="9"/>
      <c r="T29" s="11">
        <f t="shared" si="5"/>
        <v>870</v>
      </c>
      <c r="U29" s="21"/>
      <c r="W29" s="17"/>
      <c r="X29" s="18"/>
      <c r="Y29" s="16"/>
    </row>
    <row r="30" spans="2:25" ht="22.15" customHeight="1" x14ac:dyDescent="0.15">
      <c r="B30" s="22"/>
      <c r="C30" s="4" t="s">
        <v>11</v>
      </c>
      <c r="D30" s="9">
        <v>41</v>
      </c>
      <c r="E30" s="9"/>
      <c r="F30" s="10">
        <f t="shared" si="6"/>
        <v>5</v>
      </c>
      <c r="G30" s="9"/>
      <c r="H30" s="11">
        <f t="shared" si="7"/>
        <v>2104</v>
      </c>
      <c r="I30" s="5"/>
      <c r="J30" s="9">
        <v>43</v>
      </c>
      <c r="K30" s="9"/>
      <c r="L30" s="10">
        <f t="shared" si="8"/>
        <v>5.2</v>
      </c>
      <c r="M30" s="9"/>
      <c r="N30" s="11">
        <f t="shared" si="9"/>
        <v>2022</v>
      </c>
      <c r="O30" s="5"/>
      <c r="P30" s="9">
        <v>50</v>
      </c>
      <c r="Q30" s="9"/>
      <c r="R30" s="10">
        <f t="shared" si="10"/>
        <v>5.8</v>
      </c>
      <c r="S30" s="9"/>
      <c r="T30" s="11">
        <f t="shared" si="5"/>
        <v>1757</v>
      </c>
      <c r="U30" s="21"/>
    </row>
    <row r="31" spans="2:25" ht="22.15" customHeight="1" x14ac:dyDescent="0.15">
      <c r="B31" s="22"/>
      <c r="C31" s="4" t="s">
        <v>12</v>
      </c>
      <c r="D31" s="9">
        <v>67</v>
      </c>
      <c r="E31" s="9"/>
      <c r="F31" s="10">
        <f t="shared" si="6"/>
        <v>8.1999999999999993</v>
      </c>
      <c r="G31" s="9"/>
      <c r="H31" s="11">
        <f t="shared" si="7"/>
        <v>1288</v>
      </c>
      <c r="I31" s="5"/>
      <c r="J31" s="9">
        <v>68</v>
      </c>
      <c r="K31" s="9"/>
      <c r="L31" s="10">
        <f t="shared" si="8"/>
        <v>8.1999999999999993</v>
      </c>
      <c r="M31" s="9"/>
      <c r="N31" s="11">
        <f t="shared" si="9"/>
        <v>1279</v>
      </c>
      <c r="O31" s="5"/>
      <c r="P31" s="9">
        <v>69</v>
      </c>
      <c r="Q31" s="9"/>
      <c r="R31" s="10">
        <f t="shared" si="10"/>
        <v>8</v>
      </c>
      <c r="S31" s="9"/>
      <c r="T31" s="11">
        <f t="shared" si="5"/>
        <v>1273</v>
      </c>
      <c r="U31" s="21"/>
    </row>
    <row r="32" spans="2:25" ht="22.15" customHeight="1" x14ac:dyDescent="0.15">
      <c r="B32" s="22"/>
      <c r="C32" s="4" t="s">
        <v>13</v>
      </c>
      <c r="D32" s="9">
        <v>183</v>
      </c>
      <c r="E32" s="9"/>
      <c r="F32" s="10">
        <f t="shared" si="6"/>
        <v>22.3</v>
      </c>
      <c r="G32" s="9"/>
      <c r="H32" s="11">
        <f t="shared" si="7"/>
        <v>471</v>
      </c>
      <c r="I32" s="5"/>
      <c r="J32" s="9">
        <v>187</v>
      </c>
      <c r="K32" s="9"/>
      <c r="L32" s="10">
        <f t="shared" si="8"/>
        <v>22.4</v>
      </c>
      <c r="M32" s="9"/>
      <c r="N32" s="11">
        <f t="shared" si="9"/>
        <v>465</v>
      </c>
      <c r="O32" s="5"/>
      <c r="P32" s="9">
        <v>197</v>
      </c>
      <c r="Q32" s="9"/>
      <c r="R32" s="10">
        <f t="shared" si="10"/>
        <v>22.8</v>
      </c>
      <c r="S32" s="9"/>
      <c r="T32" s="11">
        <f t="shared" si="5"/>
        <v>446</v>
      </c>
      <c r="U32" s="21"/>
    </row>
    <row r="33" spans="2:21" ht="9.4" customHeight="1" x14ac:dyDescent="0.15">
      <c r="B33" s="23"/>
      <c r="C33" s="6"/>
      <c r="D33" s="2"/>
      <c r="E33" s="2"/>
      <c r="F33" s="1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6"/>
    </row>
    <row r="34" spans="2:21" ht="9.4" customHeight="1" x14ac:dyDescent="0.15">
      <c r="B34" s="5"/>
      <c r="C34" s="5"/>
      <c r="D34" s="5"/>
      <c r="E34" s="5"/>
      <c r="F34" s="13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x14ac:dyDescent="0.15">
      <c r="C35" s="48" t="s">
        <v>14</v>
      </c>
      <c r="D35" s="48"/>
      <c r="E35" s="48"/>
      <c r="F35" s="48"/>
      <c r="H35" s="19">
        <v>85005</v>
      </c>
      <c r="I35" s="19"/>
      <c r="J35" s="19"/>
      <c r="K35" s="19"/>
      <c r="L35" s="19"/>
      <c r="M35" s="19"/>
      <c r="N35" s="19">
        <v>85587</v>
      </c>
      <c r="O35" s="19"/>
      <c r="P35" s="19"/>
      <c r="Q35" s="19"/>
      <c r="R35" s="19"/>
      <c r="S35" s="19"/>
      <c r="T35" s="19">
        <v>85841</v>
      </c>
    </row>
    <row r="36" spans="2:21" x14ac:dyDescent="0.15">
      <c r="C36" s="48" t="s">
        <v>16</v>
      </c>
      <c r="D36" s="48"/>
      <c r="E36" s="48"/>
      <c r="F36" s="48"/>
      <c r="G36" s="48"/>
      <c r="H36" s="48"/>
    </row>
    <row r="37" spans="2:21" x14ac:dyDescent="0.15">
      <c r="C37" s="14" t="s">
        <v>15</v>
      </c>
      <c r="D37" s="14"/>
      <c r="E37" s="14"/>
      <c r="F37" s="14"/>
      <c r="G37" s="14"/>
      <c r="H37" s="14"/>
    </row>
  </sheetData>
  <mergeCells count="41">
    <mergeCell ref="P23:Q24"/>
    <mergeCell ref="T23:U23"/>
    <mergeCell ref="J22:O22"/>
    <mergeCell ref="T24:U24"/>
    <mergeCell ref="N23:O23"/>
    <mergeCell ref="P22:U22"/>
    <mergeCell ref="R23:S24"/>
    <mergeCell ref="H9:I9"/>
    <mergeCell ref="N1:U1"/>
    <mergeCell ref="A2:C2"/>
    <mergeCell ref="D4:Q4"/>
    <mergeCell ref="P7:U7"/>
    <mergeCell ref="B7:C7"/>
    <mergeCell ref="C36:H36"/>
    <mergeCell ref="H24:I24"/>
    <mergeCell ref="N24:O24"/>
    <mergeCell ref="C35:F35"/>
    <mergeCell ref="F23:G24"/>
    <mergeCell ref="B26:C26"/>
    <mergeCell ref="B22:C24"/>
    <mergeCell ref="D23:E24"/>
    <mergeCell ref="H23:I23"/>
    <mergeCell ref="J23:K24"/>
    <mergeCell ref="D22:I22"/>
    <mergeCell ref="L23:M24"/>
    <mergeCell ref="B12:C12"/>
    <mergeCell ref="T9:U9"/>
    <mergeCell ref="N10:O10"/>
    <mergeCell ref="J9:K10"/>
    <mergeCell ref="L9:M10"/>
    <mergeCell ref="P9:Q10"/>
    <mergeCell ref="B8:C10"/>
    <mergeCell ref="H10:I10"/>
    <mergeCell ref="N9:O9"/>
    <mergeCell ref="T10:U10"/>
    <mergeCell ref="R9:S10"/>
    <mergeCell ref="P8:U8"/>
    <mergeCell ref="D8:I8"/>
    <mergeCell ref="D9:E10"/>
    <mergeCell ref="F9:G10"/>
    <mergeCell ref="J8:O8"/>
  </mergeCells>
  <phoneticPr fontId="2"/>
  <pageMargins left="0.39370078740157483" right="0" top="0.59055118110236227" bottom="0" header="0.51181102362204722" footer="0.51181102362204722"/>
  <pageSetup paperSize="9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abSelected="1" zoomScale="80" zoomScaleNormal="80" zoomScaleSheetLayoutView="100" workbookViewId="0">
      <selection activeCell="D5" sqref="D5"/>
    </sheetView>
  </sheetViews>
  <sheetFormatPr defaultRowHeight="13.5" x14ac:dyDescent="0.15"/>
  <cols>
    <col min="1" max="1" width="5.125" style="30" customWidth="1"/>
    <col min="2" max="2" width="3.375" style="30" customWidth="1"/>
    <col min="3" max="3" width="13.625" style="30" customWidth="1"/>
    <col min="4" max="4" width="5.125" style="30" customWidth="1"/>
    <col min="5" max="5" width="2" style="30" customWidth="1"/>
    <col min="6" max="6" width="6" style="30" customWidth="1"/>
    <col min="7" max="7" width="2" style="30" customWidth="1"/>
    <col min="8" max="8" width="7.375" style="30" customWidth="1"/>
    <col min="9" max="9" width="2" style="30" customWidth="1"/>
    <col min="10" max="10" width="5.125" style="30" customWidth="1"/>
    <col min="11" max="11" width="2" style="30" customWidth="1"/>
    <col min="12" max="12" width="5.625" style="30" customWidth="1"/>
    <col min="13" max="13" width="2" style="30" customWidth="1"/>
    <col min="14" max="14" width="7.375" style="30" customWidth="1"/>
    <col min="15" max="15" width="2" style="30" customWidth="1"/>
    <col min="16" max="16" width="5.125" style="30" customWidth="1"/>
    <col min="17" max="17" width="2" style="30" customWidth="1"/>
    <col min="18" max="18" width="6.625" style="30" customWidth="1"/>
    <col min="19" max="19" width="2" style="30" customWidth="1"/>
    <col min="20" max="20" width="7.375" style="30" customWidth="1"/>
    <col min="21" max="21" width="2" style="30" customWidth="1"/>
    <col min="22" max="22" width="5.125" style="30" customWidth="1"/>
    <col min="23" max="23" width="2" style="30" customWidth="1"/>
    <col min="24" max="24" width="6.625" style="30" customWidth="1"/>
    <col min="25" max="25" width="2" style="30" customWidth="1"/>
    <col min="26" max="26" width="7.375" style="30" customWidth="1"/>
    <col min="27" max="27" width="2" style="30" customWidth="1"/>
    <col min="28" max="28" width="5.125" customWidth="1"/>
    <col min="29" max="29" width="2" customWidth="1"/>
    <col min="30" max="30" width="6.625" customWidth="1"/>
    <col min="31" max="31" width="2" customWidth="1"/>
    <col min="32" max="32" width="7.375" customWidth="1"/>
    <col min="33" max="33" width="2" customWidth="1"/>
    <col min="34" max="16384" width="9" style="30"/>
  </cols>
  <sheetData>
    <row r="1" spans="1:33" x14ac:dyDescent="0.15">
      <c r="N1" s="49"/>
      <c r="O1" s="49"/>
      <c r="P1" s="49"/>
      <c r="Q1" s="49"/>
      <c r="R1" s="49"/>
      <c r="S1" s="49"/>
      <c r="T1" s="49"/>
      <c r="U1" s="49"/>
      <c r="V1" s="25"/>
      <c r="W1" s="25"/>
      <c r="X1" s="25"/>
      <c r="Y1" s="25"/>
      <c r="Z1" s="25"/>
      <c r="AA1" s="25"/>
      <c r="AB1" s="28"/>
      <c r="AC1" s="28"/>
      <c r="AD1" s="28"/>
      <c r="AE1" s="28"/>
      <c r="AF1" s="28"/>
      <c r="AG1" s="28"/>
    </row>
    <row r="2" spans="1:33" ht="14.25" x14ac:dyDescent="0.15">
      <c r="A2" s="50" t="s">
        <v>1</v>
      </c>
      <c r="B2" s="50"/>
      <c r="C2" s="50"/>
    </row>
    <row r="4" spans="1:33" ht="14.25" x14ac:dyDescent="0.15">
      <c r="D4" s="51" t="s">
        <v>31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AB4" s="29"/>
      <c r="AC4" s="29"/>
    </row>
    <row r="6" spans="1:33" x14ac:dyDescent="0.15">
      <c r="H6" s="31"/>
    </row>
    <row r="7" spans="1:33" x14ac:dyDescent="0.15">
      <c r="B7" s="53" t="s">
        <v>19</v>
      </c>
      <c r="C7" s="53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 t="s">
        <v>2</v>
      </c>
      <c r="AC7" s="52"/>
      <c r="AD7" s="52"/>
      <c r="AE7" s="52"/>
      <c r="AF7" s="52"/>
      <c r="AG7" s="52"/>
    </row>
    <row r="8" spans="1:33" ht="40.9" customHeight="1" x14ac:dyDescent="0.15">
      <c r="B8" s="35" t="s">
        <v>0</v>
      </c>
      <c r="C8" s="36"/>
      <c r="D8" s="45" t="s">
        <v>25</v>
      </c>
      <c r="E8" s="46"/>
      <c r="F8" s="46"/>
      <c r="G8" s="46"/>
      <c r="H8" s="46"/>
      <c r="I8" s="47"/>
      <c r="J8" s="45" t="s">
        <v>26</v>
      </c>
      <c r="K8" s="46"/>
      <c r="L8" s="46"/>
      <c r="M8" s="46"/>
      <c r="N8" s="46"/>
      <c r="O8" s="47"/>
      <c r="P8" s="45" t="s">
        <v>28</v>
      </c>
      <c r="Q8" s="46"/>
      <c r="R8" s="46"/>
      <c r="S8" s="46"/>
      <c r="T8" s="46"/>
      <c r="U8" s="47"/>
      <c r="V8" s="45" t="s">
        <v>29</v>
      </c>
      <c r="W8" s="46"/>
      <c r="X8" s="46"/>
      <c r="Y8" s="46"/>
      <c r="Z8" s="46"/>
      <c r="AA8" s="47"/>
      <c r="AB8" s="45" t="s">
        <v>30</v>
      </c>
      <c r="AC8" s="46"/>
      <c r="AD8" s="46"/>
      <c r="AE8" s="46"/>
      <c r="AF8" s="46"/>
      <c r="AG8" s="47"/>
    </row>
    <row r="9" spans="1:33" ht="31.5" customHeight="1" x14ac:dyDescent="0.15">
      <c r="B9" s="43"/>
      <c r="C9" s="44"/>
      <c r="D9" s="39" t="s">
        <v>3</v>
      </c>
      <c r="E9" s="40"/>
      <c r="F9" s="39" t="s">
        <v>4</v>
      </c>
      <c r="G9" s="40"/>
      <c r="H9" s="35" t="s">
        <v>5</v>
      </c>
      <c r="I9" s="36"/>
      <c r="J9" s="39" t="s">
        <v>3</v>
      </c>
      <c r="K9" s="40"/>
      <c r="L9" s="39" t="s">
        <v>4</v>
      </c>
      <c r="M9" s="40"/>
      <c r="N9" s="35" t="s">
        <v>5</v>
      </c>
      <c r="O9" s="36"/>
      <c r="P9" s="39" t="s">
        <v>3</v>
      </c>
      <c r="Q9" s="40"/>
      <c r="R9" s="39" t="s">
        <v>4</v>
      </c>
      <c r="S9" s="40"/>
      <c r="T9" s="35" t="s">
        <v>5</v>
      </c>
      <c r="U9" s="36"/>
      <c r="V9" s="39" t="s">
        <v>3</v>
      </c>
      <c r="W9" s="40"/>
      <c r="X9" s="39" t="s">
        <v>4</v>
      </c>
      <c r="Y9" s="40"/>
      <c r="Z9" s="35" t="s">
        <v>5</v>
      </c>
      <c r="AA9" s="36"/>
      <c r="AB9" s="39" t="s">
        <v>3</v>
      </c>
      <c r="AC9" s="40"/>
      <c r="AD9" s="39" t="s">
        <v>4</v>
      </c>
      <c r="AE9" s="40"/>
      <c r="AF9" s="35" t="s">
        <v>5</v>
      </c>
      <c r="AG9" s="36"/>
    </row>
    <row r="10" spans="1:33" ht="31.5" customHeight="1" x14ac:dyDescent="0.15">
      <c r="B10" s="37"/>
      <c r="C10" s="38"/>
      <c r="D10" s="41"/>
      <c r="E10" s="42"/>
      <c r="F10" s="41"/>
      <c r="G10" s="42"/>
      <c r="H10" s="37" t="s">
        <v>6</v>
      </c>
      <c r="I10" s="38"/>
      <c r="J10" s="41"/>
      <c r="K10" s="42"/>
      <c r="L10" s="41"/>
      <c r="M10" s="42"/>
      <c r="N10" s="37" t="s">
        <v>6</v>
      </c>
      <c r="O10" s="38"/>
      <c r="P10" s="41"/>
      <c r="Q10" s="42"/>
      <c r="R10" s="41"/>
      <c r="S10" s="42"/>
      <c r="T10" s="37" t="s">
        <v>6</v>
      </c>
      <c r="U10" s="38"/>
      <c r="V10" s="41"/>
      <c r="W10" s="42"/>
      <c r="X10" s="41"/>
      <c r="Y10" s="42"/>
      <c r="Z10" s="37" t="s">
        <v>6</v>
      </c>
      <c r="AA10" s="38"/>
      <c r="AB10" s="41"/>
      <c r="AC10" s="42"/>
      <c r="AD10" s="41"/>
      <c r="AE10" s="42"/>
      <c r="AF10" s="37" t="s">
        <v>6</v>
      </c>
      <c r="AG10" s="38"/>
    </row>
    <row r="11" spans="1:33" ht="9.4" customHeight="1" x14ac:dyDescent="0.15">
      <c r="B11" s="20"/>
      <c r="C11" s="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24"/>
      <c r="V11" s="24"/>
      <c r="W11" s="5"/>
      <c r="X11" s="5"/>
      <c r="Y11" s="5"/>
      <c r="Z11" s="5"/>
      <c r="AA11" s="24"/>
      <c r="AB11" s="5"/>
      <c r="AC11" s="5"/>
      <c r="AD11" s="5"/>
      <c r="AE11" s="5"/>
      <c r="AF11" s="5"/>
      <c r="AG11" s="21"/>
    </row>
    <row r="12" spans="1:33" ht="22.15" customHeight="1" x14ac:dyDescent="0.15">
      <c r="B12" s="33" t="s">
        <v>7</v>
      </c>
      <c r="C12" s="34"/>
      <c r="D12" s="9">
        <f>SUM(D13:D18)</f>
        <v>875</v>
      </c>
      <c r="E12" s="9"/>
      <c r="F12" s="10">
        <f>SUM(F13:F18)</f>
        <v>99.999999999999986</v>
      </c>
      <c r="G12" s="9"/>
      <c r="H12" s="11">
        <v>103</v>
      </c>
      <c r="I12" s="5"/>
      <c r="J12" s="9">
        <v>869</v>
      </c>
      <c r="K12" s="9"/>
      <c r="L12" s="10">
        <v>100</v>
      </c>
      <c r="M12" s="9"/>
      <c r="N12" s="15">
        <v>105</v>
      </c>
      <c r="O12" s="5"/>
      <c r="P12" s="9">
        <v>868</v>
      </c>
      <c r="Q12" s="9"/>
      <c r="R12" s="10">
        <v>100</v>
      </c>
      <c r="S12" s="9"/>
      <c r="T12" s="15">
        <v>106</v>
      </c>
      <c r="U12" s="5"/>
      <c r="V12" s="9">
        <v>870</v>
      </c>
      <c r="W12" s="9"/>
      <c r="X12" s="10">
        <v>100</v>
      </c>
      <c r="Y12" s="9"/>
      <c r="Z12" s="15">
        <v>106</v>
      </c>
      <c r="AA12" s="5"/>
      <c r="AB12" s="9">
        <v>884</v>
      </c>
      <c r="AC12" s="9"/>
      <c r="AD12" s="10">
        <v>100</v>
      </c>
      <c r="AE12" s="9"/>
      <c r="AF12" s="11">
        <v>105</v>
      </c>
      <c r="AG12" s="21"/>
    </row>
    <row r="13" spans="1:33" ht="22.15" customHeight="1" x14ac:dyDescent="0.15">
      <c r="B13" s="26"/>
      <c r="C13" s="27" t="s">
        <v>8</v>
      </c>
      <c r="D13" s="9">
        <v>427</v>
      </c>
      <c r="E13" s="9"/>
      <c r="F13" s="13">
        <f>+ROUNDDOWN(D13/D$12*100,1)</f>
        <v>48.8</v>
      </c>
      <c r="G13" s="9"/>
      <c r="H13" s="11">
        <v>211</v>
      </c>
      <c r="I13" s="5"/>
      <c r="J13" s="9">
        <v>429</v>
      </c>
      <c r="K13" s="9"/>
      <c r="L13" s="10">
        <v>49.4</v>
      </c>
      <c r="M13" s="9"/>
      <c r="N13" s="15">
        <v>212</v>
      </c>
      <c r="O13" s="5"/>
      <c r="P13" s="9">
        <v>422</v>
      </c>
      <c r="Q13" s="9"/>
      <c r="R13" s="10">
        <v>48.6</v>
      </c>
      <c r="S13" s="9"/>
      <c r="T13" s="15">
        <v>217</v>
      </c>
      <c r="U13" s="5"/>
      <c r="V13" s="9">
        <v>430</v>
      </c>
      <c r="W13" s="9"/>
      <c r="X13" s="10">
        <v>49.5</v>
      </c>
      <c r="Y13" s="9"/>
      <c r="Z13" s="15">
        <v>215</v>
      </c>
      <c r="AA13" s="5"/>
      <c r="AB13" s="9">
        <v>437</v>
      </c>
      <c r="AC13" s="9"/>
      <c r="AD13" s="10">
        <v>49.4</v>
      </c>
      <c r="AE13" s="9"/>
      <c r="AF13" s="11">
        <v>213</v>
      </c>
      <c r="AG13" s="21"/>
    </row>
    <row r="14" spans="1:33" ht="22.15" customHeight="1" x14ac:dyDescent="0.15">
      <c r="B14" s="26"/>
      <c r="C14" s="27" t="s">
        <v>9</v>
      </c>
      <c r="D14" s="9">
        <v>16</v>
      </c>
      <c r="E14" s="9"/>
      <c r="F14" s="13">
        <f>+ROUND(D14/D$12*100,1)</f>
        <v>1.8</v>
      </c>
      <c r="G14" s="9"/>
      <c r="H14" s="11">
        <v>5634</v>
      </c>
      <c r="I14" s="5"/>
      <c r="J14" s="9">
        <v>11</v>
      </c>
      <c r="K14" s="9"/>
      <c r="L14" s="10">
        <v>1.3</v>
      </c>
      <c r="M14" s="9"/>
      <c r="N14" s="11">
        <v>8267</v>
      </c>
      <c r="O14" s="5"/>
      <c r="P14" s="9">
        <v>10</v>
      </c>
      <c r="Q14" s="9"/>
      <c r="R14" s="10">
        <v>1.2</v>
      </c>
      <c r="S14" s="9"/>
      <c r="T14" s="11">
        <v>9171</v>
      </c>
      <c r="U14" s="5"/>
      <c r="V14" s="9">
        <v>9</v>
      </c>
      <c r="W14" s="9"/>
      <c r="X14" s="10">
        <v>1</v>
      </c>
      <c r="Y14" s="9"/>
      <c r="Z14" s="11">
        <v>10287</v>
      </c>
      <c r="AA14" s="5"/>
      <c r="AB14" s="9">
        <v>8</v>
      </c>
      <c r="AC14" s="9"/>
      <c r="AD14" s="10">
        <v>0.9</v>
      </c>
      <c r="AE14" s="9"/>
      <c r="AF14" s="11">
        <v>11629</v>
      </c>
      <c r="AG14" s="21"/>
    </row>
    <row r="15" spans="1:33" ht="22.15" customHeight="1" x14ac:dyDescent="0.15">
      <c r="B15" s="26"/>
      <c r="C15" s="27" t="s">
        <v>10</v>
      </c>
      <c r="D15" s="9">
        <v>110</v>
      </c>
      <c r="E15" s="9"/>
      <c r="F15" s="13">
        <f>+ROUND(D15/D$12*100,1)</f>
        <v>12.6</v>
      </c>
      <c r="G15" s="9"/>
      <c r="H15" s="11">
        <v>820</v>
      </c>
      <c r="I15" s="5"/>
      <c r="J15" s="9">
        <v>110</v>
      </c>
      <c r="K15" s="9"/>
      <c r="L15" s="10">
        <v>12.6</v>
      </c>
      <c r="M15" s="9"/>
      <c r="N15" s="11">
        <v>827</v>
      </c>
      <c r="O15" s="5"/>
      <c r="P15" s="9">
        <v>108</v>
      </c>
      <c r="Q15" s="9"/>
      <c r="R15" s="10">
        <v>12.4</v>
      </c>
      <c r="S15" s="9"/>
      <c r="T15" s="11">
        <v>849</v>
      </c>
      <c r="U15" s="5"/>
      <c r="V15" s="9">
        <v>108</v>
      </c>
      <c r="W15" s="9"/>
      <c r="X15" s="10">
        <v>12.4</v>
      </c>
      <c r="Y15" s="9"/>
      <c r="Z15" s="11">
        <v>857</v>
      </c>
      <c r="AA15" s="5"/>
      <c r="AB15" s="9">
        <v>109</v>
      </c>
      <c r="AC15" s="9"/>
      <c r="AD15" s="10">
        <v>12.3</v>
      </c>
      <c r="AE15" s="9"/>
      <c r="AF15" s="11">
        <v>854</v>
      </c>
      <c r="AG15" s="21"/>
    </row>
    <row r="16" spans="1:33" ht="22.15" customHeight="1" x14ac:dyDescent="0.15">
      <c r="B16" s="26"/>
      <c r="C16" s="27" t="s">
        <v>11</v>
      </c>
      <c r="D16" s="9">
        <v>48</v>
      </c>
      <c r="E16" s="9"/>
      <c r="F16" s="13">
        <f>+ROUND(D16/D$12*100,1)</f>
        <v>5.5</v>
      </c>
      <c r="G16" s="9"/>
      <c r="H16" s="11">
        <v>1878</v>
      </c>
      <c r="I16" s="5"/>
      <c r="J16" s="9">
        <v>47</v>
      </c>
      <c r="K16" s="9"/>
      <c r="L16" s="10">
        <v>5.4</v>
      </c>
      <c r="M16" s="9"/>
      <c r="N16" s="11">
        <v>1935</v>
      </c>
      <c r="O16" s="5"/>
      <c r="P16" s="9">
        <v>48</v>
      </c>
      <c r="Q16" s="9"/>
      <c r="R16" s="10">
        <v>5.5</v>
      </c>
      <c r="S16" s="9"/>
      <c r="T16" s="11">
        <v>1911</v>
      </c>
      <c r="U16" s="5"/>
      <c r="V16" s="9">
        <v>47</v>
      </c>
      <c r="W16" s="9"/>
      <c r="X16" s="10">
        <v>5.4</v>
      </c>
      <c r="Y16" s="9"/>
      <c r="Z16" s="11">
        <v>1970</v>
      </c>
      <c r="AA16" s="5"/>
      <c r="AB16" s="9">
        <v>47</v>
      </c>
      <c r="AC16" s="9"/>
      <c r="AD16" s="10">
        <v>5.3</v>
      </c>
      <c r="AE16" s="9"/>
      <c r="AF16" s="11">
        <v>1979</v>
      </c>
      <c r="AG16" s="21"/>
    </row>
    <row r="17" spans="2:33" ht="22.15" customHeight="1" x14ac:dyDescent="0.15">
      <c r="B17" s="26"/>
      <c r="C17" s="27" t="s">
        <v>12</v>
      </c>
      <c r="D17" s="9">
        <v>70</v>
      </c>
      <c r="E17" s="9"/>
      <c r="F17" s="13">
        <f>+ROUND(D17/D$12*100,1)</f>
        <v>8</v>
      </c>
      <c r="G17" s="9"/>
      <c r="H17" s="11">
        <v>1288</v>
      </c>
      <c r="I17" s="5"/>
      <c r="J17" s="9">
        <v>69</v>
      </c>
      <c r="K17" s="9"/>
      <c r="L17" s="10">
        <v>7.9</v>
      </c>
      <c r="M17" s="9"/>
      <c r="N17" s="11">
        <v>1318</v>
      </c>
      <c r="O17" s="5"/>
      <c r="P17" s="9">
        <v>70</v>
      </c>
      <c r="Q17" s="9"/>
      <c r="R17" s="10">
        <v>8.1</v>
      </c>
      <c r="S17" s="9"/>
      <c r="T17" s="11">
        <v>1310</v>
      </c>
      <c r="U17" s="5"/>
      <c r="V17" s="9">
        <v>68</v>
      </c>
      <c r="W17" s="9"/>
      <c r="X17" s="10">
        <v>7.8</v>
      </c>
      <c r="Y17" s="9"/>
      <c r="Z17" s="11">
        <v>1362</v>
      </c>
      <c r="AA17" s="5"/>
      <c r="AB17" s="9">
        <v>72</v>
      </c>
      <c r="AC17" s="9"/>
      <c r="AD17" s="10">
        <v>8.1999999999999993</v>
      </c>
      <c r="AE17" s="9"/>
      <c r="AF17" s="11">
        <v>1292</v>
      </c>
      <c r="AG17" s="21"/>
    </row>
    <row r="18" spans="2:33" ht="22.15" customHeight="1" x14ac:dyDescent="0.15">
      <c r="B18" s="26"/>
      <c r="C18" s="27" t="s">
        <v>13</v>
      </c>
      <c r="D18" s="9">
        <v>204</v>
      </c>
      <c r="E18" s="9"/>
      <c r="F18" s="13">
        <f>+ROUND(D18/D$12*100,1)</f>
        <v>23.3</v>
      </c>
      <c r="G18" s="9"/>
      <c r="H18" s="11">
        <v>442</v>
      </c>
      <c r="I18" s="5"/>
      <c r="J18" s="9">
        <v>203</v>
      </c>
      <c r="K18" s="9"/>
      <c r="L18" s="10">
        <v>23.4</v>
      </c>
      <c r="M18" s="9"/>
      <c r="N18" s="15">
        <v>448</v>
      </c>
      <c r="O18" s="5"/>
      <c r="P18" s="9">
        <v>210</v>
      </c>
      <c r="Q18" s="9"/>
      <c r="R18" s="10">
        <v>24.2</v>
      </c>
      <c r="S18" s="9"/>
      <c r="T18" s="15">
        <v>437</v>
      </c>
      <c r="U18" s="5"/>
      <c r="V18" s="9">
        <v>208</v>
      </c>
      <c r="W18" s="9"/>
      <c r="X18" s="10">
        <v>23.9</v>
      </c>
      <c r="Y18" s="9"/>
      <c r="Z18" s="15">
        <v>445</v>
      </c>
      <c r="AA18" s="5"/>
      <c r="AB18" s="9">
        <v>211</v>
      </c>
      <c r="AC18" s="9"/>
      <c r="AD18" s="10">
        <v>23.9</v>
      </c>
      <c r="AE18" s="9"/>
      <c r="AF18" s="11">
        <v>441</v>
      </c>
      <c r="AG18" s="21"/>
    </row>
    <row r="19" spans="2:33" ht="9.4" customHeight="1" x14ac:dyDescent="0.15">
      <c r="B19" s="23"/>
      <c r="C19" s="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6"/>
    </row>
    <row r="20" spans="2:33" x14ac:dyDescent="0.15">
      <c r="AB20" s="5"/>
      <c r="AC20" s="5"/>
      <c r="AD20" s="5"/>
      <c r="AE20" s="5"/>
      <c r="AF20" s="5"/>
      <c r="AG20" s="5"/>
    </row>
    <row r="21" spans="2:33" x14ac:dyDescent="0.15">
      <c r="C21" s="48" t="s">
        <v>14</v>
      </c>
      <c r="D21" s="48"/>
      <c r="E21" s="48"/>
      <c r="F21" s="48"/>
      <c r="AB21" s="19"/>
      <c r="AC21" s="19"/>
      <c r="AD21" s="19"/>
      <c r="AE21" s="19"/>
      <c r="AF21" s="19"/>
    </row>
    <row r="22" spans="2:33" x14ac:dyDescent="0.15">
      <c r="C22" s="48" t="s">
        <v>27</v>
      </c>
      <c r="D22" s="48"/>
      <c r="E22" s="48"/>
      <c r="F22" s="48"/>
      <c r="G22" s="48"/>
      <c r="H22" s="48"/>
      <c r="I22" s="48"/>
      <c r="J22" s="48"/>
    </row>
    <row r="23" spans="2:33" x14ac:dyDescent="0.15">
      <c r="C23" s="14" t="s">
        <v>15</v>
      </c>
      <c r="D23" s="14"/>
      <c r="E23" s="14"/>
      <c r="F23" s="14"/>
      <c r="G23" s="14"/>
      <c r="H23" s="14"/>
    </row>
  </sheetData>
  <mergeCells count="36">
    <mergeCell ref="C22:J22"/>
    <mergeCell ref="B12:C12"/>
    <mergeCell ref="F9:G10"/>
    <mergeCell ref="H9:I9"/>
    <mergeCell ref="J9:K10"/>
    <mergeCell ref="D9:E10"/>
    <mergeCell ref="N1:U1"/>
    <mergeCell ref="L9:M10"/>
    <mergeCell ref="C21:F21"/>
    <mergeCell ref="T9:U9"/>
    <mergeCell ref="H10:I10"/>
    <mergeCell ref="N10:O10"/>
    <mergeCell ref="T10:U10"/>
    <mergeCell ref="A2:C2"/>
    <mergeCell ref="D4:Q4"/>
    <mergeCell ref="B7:C7"/>
    <mergeCell ref="P7:U7"/>
    <mergeCell ref="B8:C10"/>
    <mergeCell ref="D8:I8"/>
    <mergeCell ref="J8:O8"/>
    <mergeCell ref="R9:S10"/>
    <mergeCell ref="P8:U8"/>
    <mergeCell ref="AB7:AG7"/>
    <mergeCell ref="N9:O9"/>
    <mergeCell ref="P9:Q10"/>
    <mergeCell ref="V7:AA7"/>
    <mergeCell ref="V8:AA8"/>
    <mergeCell ref="V9:W10"/>
    <mergeCell ref="X9:Y10"/>
    <mergeCell ref="Z9:AA9"/>
    <mergeCell ref="Z10:AA10"/>
    <mergeCell ref="AB8:AG8"/>
    <mergeCell ref="AB9:AC10"/>
    <mergeCell ref="AD9:AE10"/>
    <mergeCell ref="AF9:AG9"/>
    <mergeCell ref="AF10:AG10"/>
  </mergeCells>
  <phoneticPr fontId="2"/>
  <pageMargins left="0.39370078740157483" right="0" top="0.59055118110236227" bottom="0" header="0.51181102362204722" footer="0.51181102362204722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平成23年から28年まで</vt:lpstr>
      <vt:lpstr>平成29年から</vt:lpstr>
      <vt:lpstr>平成23年から28年まで!Print_Area</vt:lpstr>
      <vt:lpstr>平成29年から!Print_Area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2021-07-29T08:28:00Z</dcterms:created>
  <dcterms:modified xsi:type="dcterms:W3CDTF">2023-03-31T09:05:30Z</dcterms:modified>
</cp:coreProperties>
</file>