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5" yWindow="4530" windowWidth="15330" windowHeight="4575"/>
  </bookViews>
  <sheets>
    <sheet name="地目別土地面積" sheetId="6" r:id="rId1"/>
  </sheets>
  <definedNames>
    <definedName name="_xlnm.Print_Area" localSheetId="0">地目別土地面積!$A$1:$W$70</definedName>
  </definedNames>
  <calcPr calcId="162913"/>
</workbook>
</file>

<file path=xl/calcChain.xml><?xml version="1.0" encoding="utf-8"?>
<calcChain xmlns="http://schemas.openxmlformats.org/spreadsheetml/2006/main">
  <c r="C55" i="6" l="1"/>
  <c r="F55" i="6"/>
  <c r="U56" i="6"/>
  <c r="C52" i="6"/>
  <c r="U53" i="6"/>
  <c r="F52" i="6"/>
  <c r="R53" i="6"/>
  <c r="C49" i="6"/>
  <c r="F49" i="6"/>
  <c r="L50" i="6"/>
  <c r="F46" i="6"/>
  <c r="F47" i="6"/>
  <c r="C19" i="6"/>
  <c r="C46" i="6"/>
  <c r="C43" i="6"/>
  <c r="C40" i="6"/>
  <c r="C37" i="6"/>
  <c r="C34" i="6"/>
  <c r="C31" i="6"/>
  <c r="C28" i="6"/>
  <c r="C25" i="6"/>
  <c r="C22" i="6"/>
  <c r="C16" i="6"/>
  <c r="U47" i="6"/>
  <c r="F43" i="6"/>
  <c r="U44" i="6"/>
  <c r="F40" i="6"/>
  <c r="R41" i="6"/>
  <c r="O41" i="6"/>
  <c r="U41" i="6"/>
  <c r="F25" i="6"/>
  <c r="O26" i="6"/>
  <c r="F19" i="6"/>
  <c r="O20" i="6"/>
  <c r="F16" i="6"/>
  <c r="L17" i="6"/>
  <c r="F13" i="6"/>
  <c r="L14" i="6"/>
  <c r="F37" i="6"/>
  <c r="I38" i="6"/>
  <c r="F34" i="6"/>
  <c r="O35" i="6"/>
  <c r="F35" i="6"/>
  <c r="F31" i="6"/>
  <c r="U32" i="6"/>
  <c r="L32" i="6"/>
  <c r="F28" i="6"/>
  <c r="R29" i="6"/>
  <c r="O29" i="6"/>
  <c r="O32" i="6"/>
  <c r="F32" i="6"/>
  <c r="I22" i="6"/>
  <c r="U22" i="6"/>
  <c r="R22" i="6"/>
  <c r="O22" i="6"/>
  <c r="L22" i="6"/>
  <c r="R32" i="6"/>
  <c r="F26" i="6"/>
  <c r="I32" i="6"/>
  <c r="I14" i="6"/>
  <c r="U20" i="6"/>
  <c r="U35" i="6"/>
  <c r="U29" i="6"/>
  <c r="R35" i="6"/>
  <c r="I41" i="6"/>
  <c r="F41" i="6"/>
  <c r="L35" i="6"/>
  <c r="I35" i="6"/>
  <c r="R47" i="6"/>
  <c r="L41" i="6"/>
  <c r="F38" i="6"/>
  <c r="U14" i="6"/>
  <c r="U50" i="6"/>
  <c r="O50" i="6"/>
  <c r="F50" i="6"/>
  <c r="R50" i="6"/>
  <c r="I50" i="6"/>
  <c r="R26" i="6"/>
  <c r="I47" i="6"/>
  <c r="L26" i="6"/>
  <c r="U17" i="6"/>
  <c r="U26" i="6"/>
  <c r="R14" i="6"/>
  <c r="R38" i="6"/>
  <c r="I26" i="6"/>
  <c r="O17" i="6"/>
  <c r="F22" i="6"/>
  <c r="L47" i="6"/>
  <c r="O44" i="6"/>
  <c r="L20" i="6"/>
  <c r="U38" i="6"/>
  <c r="I44" i="6"/>
  <c r="R20" i="6"/>
  <c r="O47" i="6"/>
  <c r="F44" i="6"/>
  <c r="L29" i="6"/>
  <c r="F20" i="6"/>
  <c r="L38" i="6"/>
  <c r="L44" i="6"/>
  <c r="F29" i="6"/>
  <c r="I29" i="6"/>
  <c r="I20" i="6"/>
  <c r="O14" i="6"/>
  <c r="F14" i="6"/>
  <c r="I17" i="6"/>
  <c r="R17" i="6"/>
  <c r="O38" i="6"/>
  <c r="R44" i="6"/>
  <c r="O23" i="6"/>
  <c r="R23" i="6"/>
  <c r="I23" i="6"/>
  <c r="L23" i="6"/>
  <c r="F23" i="6"/>
  <c r="F17" i="6"/>
  <c r="U23" i="6"/>
  <c r="I53" i="6"/>
  <c r="L53" i="6"/>
  <c r="O53" i="6"/>
  <c r="F53" i="6"/>
  <c r="I56" i="6"/>
  <c r="F56" i="6"/>
  <c r="L56" i="6"/>
  <c r="O56" i="6"/>
  <c r="R56" i="6"/>
</calcChain>
</file>

<file path=xl/sharedStrings.xml><?xml version="1.0" encoding="utf-8"?>
<sst xmlns="http://schemas.openxmlformats.org/spreadsheetml/2006/main" count="15" uniqueCount="15">
  <si>
    <t>第３表　　地目別土地面積</t>
  </si>
  <si>
    <t>（各年1月1日現在）</t>
    <rPh sb="1" eb="2">
      <t>カク</t>
    </rPh>
    <rPh sb="2" eb="3">
      <t>トシ</t>
    </rPh>
    <rPh sb="4" eb="5">
      <t>ガツ</t>
    </rPh>
    <rPh sb="6" eb="7">
      <t>ニチ</t>
    </rPh>
    <rPh sb="7" eb="9">
      <t>ゲンザイ</t>
    </rPh>
    <phoneticPr fontId="2"/>
  </si>
  <si>
    <t>年  次</t>
  </si>
  <si>
    <t>総　　数</t>
  </si>
  <si>
    <t>宅　地</t>
  </si>
  <si>
    <t>田</t>
  </si>
  <si>
    <t>畑</t>
    <phoneticPr fontId="2"/>
  </si>
  <si>
    <t>山　林</t>
  </si>
  <si>
    <t>その他</t>
  </si>
  <si>
    <t>平成17年</t>
    <rPh sb="0" eb="1">
      <t>ヒラ</t>
    </rPh>
    <rPh sb="1" eb="2">
      <t>ナリ</t>
    </rPh>
    <rPh sb="4" eb="5">
      <t>ネン</t>
    </rPh>
    <phoneticPr fontId="2"/>
  </si>
  <si>
    <t>単位：ha、（　）内は構成比 ％</t>
    <phoneticPr fontId="2"/>
  </si>
  <si>
    <t>令和2年</t>
    <rPh sb="0" eb="2">
      <t>レイワ</t>
    </rPh>
    <rPh sb="3" eb="4">
      <t>ネン</t>
    </rPh>
    <phoneticPr fontId="2"/>
  </si>
  <si>
    <t>資料：市民部課税課（固定資産概要調書）</t>
    <rPh sb="3" eb="5">
      <t>シミン</t>
    </rPh>
    <rPh sb="6" eb="8">
      <t>カゼイ</t>
    </rPh>
    <phoneticPr fontId="2"/>
  </si>
  <si>
    <t>令和3年</t>
    <rPh sb="0" eb="2">
      <t>レイワ</t>
    </rPh>
    <rPh sb="3" eb="4">
      <t>ネン</t>
    </rPh>
    <phoneticPr fontId="2"/>
  </si>
  <si>
    <t>令和4年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</si>
</sst>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"/>
    <numFmt numFmtId="177" formatCode="#,##0.0_ ;[Red]\-#,##0.0\ "/>
    <numFmt numFmtId="178" formatCode="0.0_);\(0.0\)"/>
    <numFmt numFmtId="179" formatCode="#,##0.0;[Red]\-#,##0.0"/>
    <numFmt numFmtId="180" formatCode="#,##0_ ;[Red]\-#,##0\ "/>
    <numFmt numFmtId="181" formatCode="&quot;(&quot;\ \ 0&quot;)&quot;"/>
    <numFmt numFmtId="182" formatCode="&quot;(&quot;\ \ 0.0&quot;)&quot;"/>
  </numFmts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5">
    <xf numFmtId="0" fontId="0" fillId="0" borderId="0" xfId="0"/>
    <xf numFmtId="0" fontId="4" fillId="0" borderId="0" xfId="0" applyFont="1" applyAlignment="1">
      <alignment horizontal="center"/>
    </xf>
    <xf numFmtId="0" fontId="0" fillId="0" borderId="0" xfId="0" applyBorder="1"/>
    <xf numFmtId="0" fontId="3" fillId="0" borderId="1" xfId="0" applyFont="1" applyBorder="1"/>
    <xf numFmtId="0" fontId="0" fillId="0" borderId="1" xfId="0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0" xfId="0" applyFont="1" applyBorder="1"/>
    <xf numFmtId="0" fontId="3" fillId="0" borderId="2" xfId="0" applyFont="1" applyBorder="1"/>
    <xf numFmtId="0" fontId="3" fillId="0" borderId="3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/>
    <xf numFmtId="0" fontId="3" fillId="0" borderId="3" xfId="0" applyFont="1" applyBorder="1"/>
    <xf numFmtId="38" fontId="3" fillId="0" borderId="0" xfId="1" applyFont="1" applyFill="1" applyBorder="1"/>
    <xf numFmtId="178" fontId="3" fillId="0" borderId="0" xfId="0" applyNumberFormat="1" applyFont="1" applyFill="1" applyBorder="1"/>
    <xf numFmtId="182" fontId="3" fillId="0" borderId="0" xfId="1" applyNumberFormat="1" applyFont="1" applyFill="1" applyBorder="1"/>
    <xf numFmtId="182" fontId="3" fillId="0" borderId="0" xfId="0" applyNumberFormat="1" applyFont="1" applyFill="1" applyBorder="1"/>
    <xf numFmtId="181" fontId="3" fillId="0" borderId="0" xfId="0" applyNumberFormat="1" applyFont="1" applyFill="1" applyBorder="1"/>
    <xf numFmtId="177" fontId="3" fillId="0" borderId="1" xfId="1" applyNumberFormat="1" applyFont="1" applyBorder="1"/>
    <xf numFmtId="38" fontId="3" fillId="0" borderId="0" xfId="1" applyNumberFormat="1" applyFont="1" applyFill="1" applyBorder="1"/>
    <xf numFmtId="177" fontId="3" fillId="0" borderId="0" xfId="1" applyNumberFormat="1" applyFont="1" applyFill="1" applyBorder="1"/>
    <xf numFmtId="180" fontId="0" fillId="0" borderId="0" xfId="0" applyNumberFormat="1"/>
    <xf numFmtId="179" fontId="3" fillId="0" borderId="0" xfId="1" applyNumberFormat="1" applyFont="1" applyFill="1" applyBorder="1"/>
    <xf numFmtId="177" fontId="3" fillId="0" borderId="0" xfId="1" applyNumberFormat="1" applyFont="1" applyBorder="1"/>
    <xf numFmtId="0" fontId="3" fillId="0" borderId="5" xfId="0" applyFont="1" applyBorder="1"/>
    <xf numFmtId="177" fontId="3" fillId="0" borderId="0" xfId="0" applyNumberFormat="1" applyFont="1" applyFill="1" applyBorder="1"/>
    <xf numFmtId="177" fontId="0" fillId="0" borderId="0" xfId="0" applyNumberFormat="1"/>
    <xf numFmtId="177" fontId="3" fillId="0" borderId="0" xfId="0" applyNumberFormat="1" applyFont="1"/>
    <xf numFmtId="180" fontId="3" fillId="0" borderId="0" xfId="1" applyNumberFormat="1" applyFont="1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7" xfId="0" applyFont="1" applyBorder="1"/>
    <xf numFmtId="0" fontId="0" fillId="0" borderId="2" xfId="0" applyBorder="1"/>
    <xf numFmtId="0" fontId="0" fillId="0" borderId="3" xfId="0" applyBorder="1"/>
    <xf numFmtId="0" fontId="3" fillId="0" borderId="8" xfId="0" applyFont="1" applyBorder="1"/>
    <xf numFmtId="0" fontId="0" fillId="0" borderId="4" xfId="0" applyBorder="1"/>
    <xf numFmtId="38" fontId="3" fillId="0" borderId="0" xfId="1" applyFont="1" applyBorder="1"/>
    <xf numFmtId="178" fontId="3" fillId="0" borderId="0" xfId="0" applyNumberFormat="1" applyFont="1" applyBorder="1"/>
    <xf numFmtId="0" fontId="3" fillId="0" borderId="0" xfId="0" applyFont="1" applyBorder="1" applyAlignment="1">
      <alignment horizontal="right"/>
    </xf>
    <xf numFmtId="176" fontId="3" fillId="0" borderId="0" xfId="0" applyNumberFormat="1" applyFont="1" applyBorder="1"/>
    <xf numFmtId="0" fontId="3" fillId="0" borderId="0" xfId="0" applyFont="1" applyAlignment="1"/>
    <xf numFmtId="0" fontId="3" fillId="0" borderId="0" xfId="0" applyFont="1" applyAlignment="1">
      <alignment horizontal="distributed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0" fontId="5" fillId="0" borderId="0" xfId="0" applyFont="1" applyAlignment="1">
      <alignment horizontal="distributed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161925</xdr:colOff>
      <xdr:row>17</xdr:row>
      <xdr:rowOff>38100</xdr:rowOff>
    </xdr:from>
    <xdr:to>
      <xdr:col>7</xdr:col>
      <xdr:colOff>57150</xdr:colOff>
      <xdr:row>18</xdr:row>
      <xdr:rowOff>19050</xdr:rowOff>
    </xdr:to>
    <xdr:sp macro="" textlink="">
      <xdr:nvSpPr>
        <xdr:cNvPr id="3080" name="Rectangle 8"/>
        <xdr:cNvSpPr>
          <a:spLocks noChangeArrowheads="1"/>
        </xdr:cNvSpPr>
      </xdr:nvSpPr>
      <xdr:spPr bwMode="auto">
        <a:xfrm>
          <a:off x="1924050" y="6705600"/>
          <a:ext cx="67627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ja-JP" altLang="en-US"/>
        </a:p>
      </xdr:txBody>
    </xdr:sp>
    <xdr:clientData/>
  </xdr:twoCellAnchor>
  <xdr:twoCellAnchor>
    <xdr:from>
      <xdr:col>5</xdr:col>
      <xdr:colOff>161925</xdr:colOff>
      <xdr:row>14</xdr:row>
      <xdr:rowOff>38100</xdr:rowOff>
    </xdr:from>
    <xdr:to>
      <xdr:col>7</xdr:col>
      <xdr:colOff>57150</xdr:colOff>
      <xdr:row>15</xdr:row>
      <xdr:rowOff>19050</xdr:rowOff>
    </xdr:to>
    <xdr:sp macro="" textlink="">
      <xdr:nvSpPr>
        <xdr:cNvPr id="3082" name="Rectangle 10"/>
        <xdr:cNvSpPr>
          <a:spLocks noChangeArrowheads="1"/>
        </xdr:cNvSpPr>
      </xdr:nvSpPr>
      <xdr:spPr bwMode="auto">
        <a:xfrm>
          <a:off x="1924050" y="6076950"/>
          <a:ext cx="67627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ja-JP" altLang="en-US"/>
        </a:p>
      </xdr:txBody>
    </xdr:sp>
    <xdr:clientData/>
  </xdr:twoCellAnchor>
  <xdr:twoCellAnchor>
    <xdr:from>
      <xdr:col>5</xdr:col>
      <xdr:colOff>161925</xdr:colOff>
      <xdr:row>12</xdr:row>
      <xdr:rowOff>0</xdr:rowOff>
    </xdr:from>
    <xdr:to>
      <xdr:col>7</xdr:col>
      <xdr:colOff>57150</xdr:colOff>
      <xdr:row>12</xdr:row>
      <xdr:rowOff>19050</xdr:rowOff>
    </xdr:to>
    <xdr:sp macro="" textlink="">
      <xdr:nvSpPr>
        <xdr:cNvPr id="3083" name="Rectangle 11"/>
        <xdr:cNvSpPr>
          <a:spLocks noChangeArrowheads="1"/>
        </xdr:cNvSpPr>
      </xdr:nvSpPr>
      <xdr:spPr bwMode="auto">
        <a:xfrm>
          <a:off x="1924050" y="5448300"/>
          <a:ext cx="67627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ja-JP" altLang="en-US"/>
        </a:p>
      </xdr:txBody>
    </xdr:sp>
    <xdr:clientData/>
  </xdr:twoCellAnchor>
  <xdr:twoCellAnchor>
    <xdr:from>
      <xdr:col>5</xdr:col>
      <xdr:colOff>161925</xdr:colOff>
      <xdr:row>14</xdr:row>
      <xdr:rowOff>38100</xdr:rowOff>
    </xdr:from>
    <xdr:to>
      <xdr:col>7</xdr:col>
      <xdr:colOff>57150</xdr:colOff>
      <xdr:row>15</xdr:row>
      <xdr:rowOff>19050</xdr:rowOff>
    </xdr:to>
    <xdr:sp macro="" textlink="">
      <xdr:nvSpPr>
        <xdr:cNvPr id="3084" name="Rectangle 12"/>
        <xdr:cNvSpPr>
          <a:spLocks noChangeArrowheads="1"/>
        </xdr:cNvSpPr>
      </xdr:nvSpPr>
      <xdr:spPr bwMode="auto">
        <a:xfrm>
          <a:off x="1924050" y="6076950"/>
          <a:ext cx="67627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ja-JP" altLang="en-US"/>
        </a:p>
      </xdr:txBody>
    </xdr:sp>
    <xdr:clientData/>
  </xdr:twoCellAnchor>
  <xdr:twoCellAnchor>
    <xdr:from>
      <xdr:col>5</xdr:col>
      <xdr:colOff>161925</xdr:colOff>
      <xdr:row>14</xdr:row>
      <xdr:rowOff>38100</xdr:rowOff>
    </xdr:from>
    <xdr:to>
      <xdr:col>7</xdr:col>
      <xdr:colOff>57150</xdr:colOff>
      <xdr:row>15</xdr:row>
      <xdr:rowOff>19050</xdr:rowOff>
    </xdr:to>
    <xdr:sp macro="" textlink="">
      <xdr:nvSpPr>
        <xdr:cNvPr id="3091" name="Rectangle 19"/>
        <xdr:cNvSpPr>
          <a:spLocks noChangeArrowheads="1"/>
        </xdr:cNvSpPr>
      </xdr:nvSpPr>
      <xdr:spPr bwMode="auto">
        <a:xfrm>
          <a:off x="1924050" y="6076950"/>
          <a:ext cx="67627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ja-JP" altLang="en-US"/>
        </a:p>
      </xdr:txBody>
    </xdr:sp>
    <xdr:clientData/>
  </xdr:twoCellAnchor>
  <xdr:twoCellAnchor>
    <xdr:from>
      <xdr:col>5</xdr:col>
      <xdr:colOff>161925</xdr:colOff>
      <xdr:row>12</xdr:row>
      <xdr:rowOff>0</xdr:rowOff>
    </xdr:from>
    <xdr:to>
      <xdr:col>7</xdr:col>
      <xdr:colOff>57150</xdr:colOff>
      <xdr:row>12</xdr:row>
      <xdr:rowOff>19050</xdr:rowOff>
    </xdr:to>
    <xdr:sp macro="" textlink="">
      <xdr:nvSpPr>
        <xdr:cNvPr id="3093" name="Rectangle 21"/>
        <xdr:cNvSpPr>
          <a:spLocks noChangeArrowheads="1"/>
        </xdr:cNvSpPr>
      </xdr:nvSpPr>
      <xdr:spPr bwMode="auto">
        <a:xfrm>
          <a:off x="1924050" y="5448300"/>
          <a:ext cx="67627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ja-JP" altLang="en-US"/>
        </a:p>
      </xdr:txBody>
    </xdr:sp>
    <xdr:clientData/>
  </xdr:twoCellAnchor>
  <xdr:twoCellAnchor>
    <xdr:from>
      <xdr:col>5</xdr:col>
      <xdr:colOff>161925</xdr:colOff>
      <xdr:row>12</xdr:row>
      <xdr:rowOff>0</xdr:rowOff>
    </xdr:from>
    <xdr:to>
      <xdr:col>7</xdr:col>
      <xdr:colOff>57150</xdr:colOff>
      <xdr:row>12</xdr:row>
      <xdr:rowOff>19050</xdr:rowOff>
    </xdr:to>
    <xdr:sp macro="" textlink="">
      <xdr:nvSpPr>
        <xdr:cNvPr id="3095" name="Rectangle 23"/>
        <xdr:cNvSpPr>
          <a:spLocks noChangeArrowheads="1"/>
        </xdr:cNvSpPr>
      </xdr:nvSpPr>
      <xdr:spPr bwMode="auto">
        <a:xfrm>
          <a:off x="1924050" y="5448300"/>
          <a:ext cx="676275" cy="190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 </a:t>
          </a:r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T68"/>
  <sheetViews>
    <sheetView tabSelected="1" workbookViewId="0">
      <selection activeCell="X61" sqref="X61"/>
    </sheetView>
  </sheetViews>
  <sheetFormatPr defaultRowHeight="13.5" x14ac:dyDescent="0.15"/>
  <cols>
    <col min="1" max="1" width="6.625" customWidth="1"/>
    <col min="2" max="2" width="2.625" customWidth="1"/>
    <col min="3" max="3" width="8.625" customWidth="1"/>
    <col min="4" max="5" width="2.625" customWidth="1"/>
    <col min="6" max="6" width="7.625" customWidth="1"/>
    <col min="7" max="7" width="2.625" customWidth="1"/>
    <col min="8" max="8" width="2.25" customWidth="1"/>
    <col min="9" max="9" width="6.25" customWidth="1"/>
    <col min="10" max="11" width="2.25" customWidth="1"/>
    <col min="12" max="12" width="6.25" customWidth="1"/>
    <col min="13" max="14" width="2.25" customWidth="1"/>
    <col min="15" max="15" width="6" bestFit="1" customWidth="1"/>
    <col min="16" max="17" width="2.25" customWidth="1"/>
    <col min="18" max="18" width="6.625" bestFit="1" customWidth="1"/>
    <col min="19" max="20" width="2.25" customWidth="1"/>
    <col min="21" max="21" width="6.625" bestFit="1" customWidth="1"/>
    <col min="22" max="22" width="2.25" customWidth="1"/>
  </cols>
  <sheetData>
    <row r="1" spans="1:202" x14ac:dyDescent="0.15">
      <c r="A1" s="40"/>
      <c r="B1" s="40"/>
      <c r="C1" s="40"/>
      <c r="D1" s="40"/>
      <c r="E1" s="40"/>
      <c r="F1" s="40"/>
    </row>
    <row r="2" spans="1:202" x14ac:dyDescent="0.15">
      <c r="A2" s="1"/>
      <c r="B2" s="1"/>
      <c r="C2" s="1"/>
    </row>
    <row r="3" spans="1:202" x14ac:dyDescent="0.15">
      <c r="A3" s="1"/>
      <c r="B3" s="1"/>
      <c r="C3" s="1"/>
    </row>
    <row r="5" spans="1:202" ht="14.25" x14ac:dyDescent="0.15">
      <c r="F5" s="44" t="s">
        <v>0</v>
      </c>
      <c r="G5" s="44"/>
      <c r="H5" s="44"/>
      <c r="I5" s="44"/>
      <c r="J5" s="44"/>
      <c r="K5" s="44"/>
      <c r="L5" s="44"/>
      <c r="M5" s="44"/>
      <c r="N5" s="44"/>
      <c r="O5" s="44"/>
      <c r="P5" s="44"/>
    </row>
    <row r="8" spans="1:202" s="4" customFormat="1" x14ac:dyDescent="0.15">
      <c r="A8" s="2"/>
      <c r="B8" s="43" t="s">
        <v>10</v>
      </c>
      <c r="C8" s="43"/>
      <c r="D8" s="43"/>
      <c r="E8" s="43"/>
      <c r="F8" s="4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42" t="s">
        <v>1</v>
      </c>
      <c r="S8" s="42"/>
      <c r="T8" s="42"/>
      <c r="U8" s="42"/>
      <c r="V8" s="4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</row>
    <row r="9" spans="1:202" s="2" customFormat="1" ht="17.45" customHeight="1" x14ac:dyDescent="0.15">
      <c r="B9" s="29"/>
      <c r="C9" s="30"/>
      <c r="D9" s="6"/>
      <c r="E9" s="31"/>
      <c r="F9" s="31"/>
      <c r="G9" s="8"/>
      <c r="H9" s="31"/>
      <c r="I9" s="31"/>
      <c r="J9" s="8"/>
      <c r="K9" s="31"/>
      <c r="L9" s="31"/>
      <c r="M9" s="8"/>
      <c r="N9" s="31"/>
      <c r="O9" s="31"/>
      <c r="P9" s="8"/>
      <c r="Q9" s="31"/>
      <c r="R9" s="31"/>
      <c r="S9" s="8"/>
      <c r="T9" s="31"/>
      <c r="U9" s="31"/>
      <c r="V9" s="32"/>
    </row>
    <row r="10" spans="1:202" s="2" customFormat="1" ht="17.45" customHeight="1" x14ac:dyDescent="0.15">
      <c r="B10" s="24"/>
      <c r="C10" s="5" t="s">
        <v>2</v>
      </c>
      <c r="D10" s="9"/>
      <c r="E10" s="5"/>
      <c r="F10" s="5" t="s">
        <v>3</v>
      </c>
      <c r="G10" s="9"/>
      <c r="H10" s="5"/>
      <c r="I10" s="5" t="s">
        <v>4</v>
      </c>
      <c r="J10" s="9"/>
      <c r="K10" s="5"/>
      <c r="L10" s="5" t="s">
        <v>5</v>
      </c>
      <c r="M10" s="9"/>
      <c r="N10" s="5"/>
      <c r="O10" s="5" t="s">
        <v>6</v>
      </c>
      <c r="P10" s="9"/>
      <c r="Q10" s="5"/>
      <c r="R10" s="5" t="s">
        <v>7</v>
      </c>
      <c r="S10" s="9"/>
      <c r="T10" s="5"/>
      <c r="U10" s="5" t="s">
        <v>8</v>
      </c>
      <c r="V10" s="33"/>
    </row>
    <row r="11" spans="1:202" s="4" customFormat="1" ht="18.75" customHeight="1" x14ac:dyDescent="0.15">
      <c r="A11" s="2"/>
      <c r="B11" s="34"/>
      <c r="C11" s="3"/>
      <c r="D11" s="10"/>
      <c r="E11" s="3"/>
      <c r="F11" s="3"/>
      <c r="G11" s="10"/>
      <c r="H11" s="3"/>
      <c r="I11" s="3"/>
      <c r="J11" s="10"/>
      <c r="K11" s="3"/>
      <c r="L11" s="3"/>
      <c r="M11" s="10"/>
      <c r="N11" s="3"/>
      <c r="O11" s="3"/>
      <c r="P11" s="10"/>
      <c r="Q11" s="3"/>
      <c r="R11" s="3"/>
      <c r="S11" s="10"/>
      <c r="T11" s="3"/>
      <c r="U11" s="3"/>
      <c r="V11" s="35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</row>
    <row r="12" spans="1:202" ht="17.100000000000001" customHeight="1" x14ac:dyDescent="0.15">
      <c r="B12" s="24"/>
      <c r="C12" s="7"/>
      <c r="D12" s="12"/>
      <c r="E12" s="7"/>
      <c r="F12" s="36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3"/>
    </row>
    <row r="13" spans="1:202" ht="17.100000000000001" customHeight="1" x14ac:dyDescent="0.15">
      <c r="B13" s="24"/>
      <c r="C13" s="38" t="s">
        <v>9</v>
      </c>
      <c r="D13" s="12"/>
      <c r="E13" s="7"/>
      <c r="F13" s="13">
        <f>SUM(I13:U13)</f>
        <v>1797</v>
      </c>
      <c r="G13" s="14"/>
      <c r="H13" s="14"/>
      <c r="I13" s="14">
        <v>456.4</v>
      </c>
      <c r="J13" s="16"/>
      <c r="K13" s="16"/>
      <c r="L13" s="14">
        <v>15.4</v>
      </c>
      <c r="M13" s="16"/>
      <c r="N13" s="16"/>
      <c r="O13" s="14">
        <v>141.19999999999999</v>
      </c>
      <c r="P13" s="16"/>
      <c r="Q13" s="16"/>
      <c r="R13" s="14">
        <v>233.8</v>
      </c>
      <c r="S13" s="16"/>
      <c r="T13" s="16"/>
      <c r="U13" s="14">
        <v>950.2</v>
      </c>
      <c r="V13" s="33"/>
    </row>
    <row r="14" spans="1:202" ht="17.100000000000001" customHeight="1" x14ac:dyDescent="0.15">
      <c r="B14" s="24"/>
      <c r="C14" s="7"/>
      <c r="D14" s="12"/>
      <c r="E14" s="7"/>
      <c r="F14" s="15">
        <f>SUM(I14:U14)</f>
        <v>100</v>
      </c>
      <c r="G14" s="16"/>
      <c r="H14" s="16"/>
      <c r="I14" s="16">
        <f>+ROUNDDOWN(I13/F13*100,1)</f>
        <v>25.3</v>
      </c>
      <c r="J14" s="16"/>
      <c r="K14" s="16"/>
      <c r="L14" s="16">
        <f>+ROUND(L13/F13*100,1)</f>
        <v>0.9</v>
      </c>
      <c r="M14" s="16"/>
      <c r="N14" s="16"/>
      <c r="O14" s="16">
        <f>+ROUND(O13/F13*100,1)</f>
        <v>7.9</v>
      </c>
      <c r="P14" s="16"/>
      <c r="Q14" s="16"/>
      <c r="R14" s="16">
        <f>+ROUND(R13/F13*100,1)</f>
        <v>13</v>
      </c>
      <c r="S14" s="17"/>
      <c r="T14" s="17"/>
      <c r="U14" s="16">
        <f>+ROUND(U13/F13*100,1)</f>
        <v>52.9</v>
      </c>
      <c r="V14" s="33"/>
    </row>
    <row r="15" spans="1:202" ht="17.100000000000001" customHeight="1" x14ac:dyDescent="0.15">
      <c r="B15" s="24"/>
      <c r="C15" s="7"/>
      <c r="D15" s="12"/>
      <c r="E15" s="7"/>
      <c r="F15" s="36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3"/>
    </row>
    <row r="16" spans="1:202" ht="17.100000000000001" customHeight="1" x14ac:dyDescent="0.15">
      <c r="B16" s="24"/>
      <c r="C16" s="7" t="str">
        <f>+"         "&amp;18</f>
        <v xml:space="preserve">         18</v>
      </c>
      <c r="D16" s="12"/>
      <c r="E16" s="7"/>
      <c r="F16" s="19">
        <f>SUM(I16:U16)</f>
        <v>1797</v>
      </c>
      <c r="G16" s="16"/>
      <c r="H16" s="16"/>
      <c r="I16" s="14">
        <v>463.8</v>
      </c>
      <c r="J16" s="16"/>
      <c r="K16" s="16"/>
      <c r="L16" s="14">
        <v>14.7</v>
      </c>
      <c r="M16" s="16"/>
      <c r="N16" s="16"/>
      <c r="O16" s="14">
        <v>140.19999999999999</v>
      </c>
      <c r="P16" s="16"/>
      <c r="Q16" s="16"/>
      <c r="R16" s="14">
        <v>236.1</v>
      </c>
      <c r="S16" s="16"/>
      <c r="T16" s="16"/>
      <c r="U16" s="14">
        <v>942.2</v>
      </c>
      <c r="V16" s="33"/>
    </row>
    <row r="17" spans="2:25" ht="17.100000000000001" customHeight="1" x14ac:dyDescent="0.15">
      <c r="B17" s="24"/>
      <c r="C17" s="7"/>
      <c r="D17" s="12"/>
      <c r="E17" s="7"/>
      <c r="F17" s="15">
        <f>SUM(I17:U17)</f>
        <v>100</v>
      </c>
      <c r="G17" s="16"/>
      <c r="H17" s="16"/>
      <c r="I17" s="16">
        <f>+ROUNDUP(I16/F16*100,1)</f>
        <v>25.900000000000002</v>
      </c>
      <c r="J17" s="16"/>
      <c r="K17" s="16"/>
      <c r="L17" s="16">
        <f>+ROUND(L16/F16*100,1)</f>
        <v>0.8</v>
      </c>
      <c r="M17" s="16"/>
      <c r="N17" s="16"/>
      <c r="O17" s="16">
        <f>+ROUND(O16/F16*100,1)</f>
        <v>7.8</v>
      </c>
      <c r="P17" s="16"/>
      <c r="Q17" s="16"/>
      <c r="R17" s="16">
        <f>+ROUND(R16/F16*100,1)</f>
        <v>13.1</v>
      </c>
      <c r="S17" s="16"/>
      <c r="T17" s="16"/>
      <c r="U17" s="16">
        <f>+ROUND(U16/F16*100,1)</f>
        <v>52.4</v>
      </c>
      <c r="V17" s="33"/>
    </row>
    <row r="18" spans="2:25" ht="17.100000000000001" customHeight="1" x14ac:dyDescent="0.15">
      <c r="B18" s="24"/>
      <c r="C18" s="7"/>
      <c r="D18" s="12"/>
      <c r="E18" s="7"/>
      <c r="F18" s="15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33"/>
    </row>
    <row r="19" spans="2:25" ht="17.100000000000001" customHeight="1" x14ac:dyDescent="0.15">
      <c r="B19" s="24"/>
      <c r="C19" s="7" t="str">
        <f>+"  　    "&amp;19</f>
        <v xml:space="preserve">  　    19</v>
      </c>
      <c r="D19" s="12"/>
      <c r="E19" s="7"/>
      <c r="F19" s="19">
        <f>SUM(I19:U19)</f>
        <v>1797</v>
      </c>
      <c r="G19" s="16"/>
      <c r="H19" s="16"/>
      <c r="I19" s="20">
        <v>492.1</v>
      </c>
      <c r="J19" s="16"/>
      <c r="K19" s="16"/>
      <c r="L19" s="20">
        <v>14.4</v>
      </c>
      <c r="M19" s="16"/>
      <c r="N19" s="16"/>
      <c r="O19" s="20">
        <v>138.9</v>
      </c>
      <c r="P19" s="16"/>
      <c r="Q19" s="16"/>
      <c r="R19" s="20">
        <v>234.8</v>
      </c>
      <c r="S19" s="16"/>
      <c r="T19" s="16"/>
      <c r="U19" s="20">
        <v>916.8</v>
      </c>
      <c r="V19" s="33"/>
      <c r="W19" s="26"/>
    </row>
    <row r="20" spans="2:25" ht="17.100000000000001" customHeight="1" x14ac:dyDescent="0.15">
      <c r="B20" s="24"/>
      <c r="C20" s="7"/>
      <c r="D20" s="12"/>
      <c r="E20" s="7"/>
      <c r="F20" s="15">
        <f>((I19+L19+O19+R19+U19)/F19)*100</f>
        <v>100</v>
      </c>
      <c r="G20" s="16"/>
      <c r="H20" s="16"/>
      <c r="I20" s="16">
        <f>+ROUND(I19/F19*100,1)</f>
        <v>27.4</v>
      </c>
      <c r="J20" s="16"/>
      <c r="K20" s="16"/>
      <c r="L20" s="16">
        <f>+ROUND(L19/F19*100,1)</f>
        <v>0.8</v>
      </c>
      <c r="M20" s="16"/>
      <c r="N20" s="16"/>
      <c r="O20" s="16">
        <f>+ROUND(O19/F19*100,1)</f>
        <v>7.7</v>
      </c>
      <c r="P20" s="16"/>
      <c r="Q20" s="16"/>
      <c r="R20" s="16">
        <f>+ROUND(R19/F19*100,1)</f>
        <v>13.1</v>
      </c>
      <c r="S20" s="16"/>
      <c r="T20" s="16"/>
      <c r="U20" s="16">
        <f>+ROUNDDOWN(U19/F19*100,1)</f>
        <v>51</v>
      </c>
      <c r="V20" s="33"/>
    </row>
    <row r="21" spans="2:25" ht="17.100000000000001" customHeight="1" x14ac:dyDescent="0.15">
      <c r="B21" s="24"/>
      <c r="C21" s="7"/>
      <c r="D21" s="12"/>
      <c r="E21" s="7"/>
      <c r="F21" s="15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33"/>
    </row>
    <row r="22" spans="2:25" ht="17.100000000000001" customHeight="1" x14ac:dyDescent="0.15">
      <c r="B22" s="24"/>
      <c r="C22" s="7" t="str">
        <f>+"        "&amp;20</f>
        <v xml:space="preserve">        20</v>
      </c>
      <c r="D22" s="12"/>
      <c r="E22" s="7"/>
      <c r="F22" s="13">
        <f>SUM(I22:U22)</f>
        <v>1797.1219000000001</v>
      </c>
      <c r="G22" s="16"/>
      <c r="H22" s="16"/>
      <c r="I22" s="22">
        <f>(2905283+385571+1285022)/10000</f>
        <v>457.58760000000001</v>
      </c>
      <c r="J22" s="16"/>
      <c r="K22" s="16"/>
      <c r="L22" s="20">
        <f>(676+656+124479+15923)/10000</f>
        <v>14.173400000000001</v>
      </c>
      <c r="M22" s="16"/>
      <c r="N22" s="16"/>
      <c r="O22" s="20">
        <f>(10689+10495+1102512+251986)/10000</f>
        <v>137.56819999999999</v>
      </c>
      <c r="P22" s="16"/>
      <c r="Q22" s="16"/>
      <c r="R22" s="20">
        <f>(55272+1113004+366924+798949)/10000</f>
        <v>233.41489999999999</v>
      </c>
      <c r="S22" s="16"/>
      <c r="T22" s="16"/>
      <c r="U22" s="20">
        <f>(9416890+76888+50000)/10000</f>
        <v>954.37779999999998</v>
      </c>
      <c r="V22" s="33"/>
      <c r="Y22" s="21"/>
    </row>
    <row r="23" spans="2:25" ht="17.100000000000001" customHeight="1" x14ac:dyDescent="0.15">
      <c r="B23" s="24"/>
      <c r="C23" s="7"/>
      <c r="D23" s="12"/>
      <c r="E23" s="7"/>
      <c r="F23" s="15">
        <f>((I22+L22+O22+R22+U22)/F22)*100</f>
        <v>100</v>
      </c>
      <c r="G23" s="16"/>
      <c r="H23" s="16"/>
      <c r="I23" s="16">
        <f>+ROUND(I22/F22*100,1)</f>
        <v>25.5</v>
      </c>
      <c r="J23" s="16"/>
      <c r="K23" s="16"/>
      <c r="L23" s="16">
        <f>+ROUND(L22/F22*100,1)</f>
        <v>0.8</v>
      </c>
      <c r="M23" s="16"/>
      <c r="N23" s="16"/>
      <c r="O23" s="16">
        <f>+ROUND(O22/F22*100,1)</f>
        <v>7.7</v>
      </c>
      <c r="P23" s="16"/>
      <c r="Q23" s="16"/>
      <c r="R23" s="16">
        <f>+ROUND(R22/F22*100,1)</f>
        <v>13</v>
      </c>
      <c r="S23" s="16"/>
      <c r="T23" s="16"/>
      <c r="U23" s="16">
        <f>+ROUNDDOWN(U22/F22*100,1)</f>
        <v>53.1</v>
      </c>
      <c r="V23" s="33"/>
    </row>
    <row r="24" spans="2:25" ht="17.100000000000001" customHeight="1" x14ac:dyDescent="0.15">
      <c r="B24" s="24"/>
      <c r="C24" s="7"/>
      <c r="D24" s="7"/>
      <c r="E24" s="24"/>
      <c r="F24" s="23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33"/>
    </row>
    <row r="25" spans="2:25" ht="17.100000000000001" customHeight="1" x14ac:dyDescent="0.15">
      <c r="B25" s="24"/>
      <c r="C25" s="7" t="str">
        <f>+"        "&amp;21</f>
        <v xml:space="preserve">        21</v>
      </c>
      <c r="D25" s="12"/>
      <c r="E25" s="7"/>
      <c r="F25" s="13">
        <f>SUM(I25:U25)</f>
        <v>1797</v>
      </c>
      <c r="G25" s="25"/>
      <c r="H25" s="25"/>
      <c r="I25" s="20">
        <v>492.3</v>
      </c>
      <c r="J25" s="25"/>
      <c r="K25" s="25"/>
      <c r="L25" s="20">
        <v>12.6</v>
      </c>
      <c r="M25" s="25"/>
      <c r="N25" s="25"/>
      <c r="O25" s="20">
        <v>137.6</v>
      </c>
      <c r="P25" s="25"/>
      <c r="Q25" s="25"/>
      <c r="R25" s="20">
        <v>232.3</v>
      </c>
      <c r="S25" s="25"/>
      <c r="T25" s="25"/>
      <c r="U25" s="20">
        <v>922.2</v>
      </c>
      <c r="V25" s="33"/>
    </row>
    <row r="26" spans="2:25" ht="17.100000000000001" customHeight="1" x14ac:dyDescent="0.15">
      <c r="B26" s="24"/>
      <c r="C26" s="7"/>
      <c r="D26" s="12"/>
      <c r="E26" s="7"/>
      <c r="F26" s="15">
        <f>((I25+L25+O25+R25+U25)/F25)*100</f>
        <v>100</v>
      </c>
      <c r="G26" s="16"/>
      <c r="H26" s="16"/>
      <c r="I26" s="16">
        <f>+ROUND(I25/F25*100,1)</f>
        <v>27.4</v>
      </c>
      <c r="J26" s="16"/>
      <c r="K26" s="16"/>
      <c r="L26" s="16">
        <f>+ROUND(L25/F25*100,1)</f>
        <v>0.7</v>
      </c>
      <c r="M26" s="16"/>
      <c r="N26" s="16"/>
      <c r="O26" s="16">
        <f>+ROUND(O25/F25*100,1)</f>
        <v>7.7</v>
      </c>
      <c r="P26" s="16"/>
      <c r="Q26" s="16"/>
      <c r="R26" s="16">
        <f>+ROUND(R25/F25*100,1)</f>
        <v>12.9</v>
      </c>
      <c r="S26" s="16"/>
      <c r="T26" s="16"/>
      <c r="U26" s="16">
        <f>+ROUNDDOWN(U25/F25*100,1)</f>
        <v>51.3</v>
      </c>
      <c r="V26" s="33"/>
    </row>
    <row r="27" spans="2:25" ht="17.100000000000001" customHeight="1" x14ac:dyDescent="0.15">
      <c r="B27" s="24"/>
      <c r="C27" s="7"/>
      <c r="D27" s="12"/>
      <c r="E27" s="7"/>
      <c r="F27" s="15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33"/>
    </row>
    <row r="28" spans="2:25" ht="17.100000000000001" customHeight="1" x14ac:dyDescent="0.15">
      <c r="B28" s="24"/>
      <c r="C28" s="7" t="str">
        <f>+"        "&amp;22</f>
        <v xml:space="preserve">        22</v>
      </c>
      <c r="D28" s="12"/>
      <c r="E28" s="7"/>
      <c r="F28" s="13">
        <f>SUM(I28:U28)</f>
        <v>1797</v>
      </c>
      <c r="G28" s="13"/>
      <c r="H28" s="13"/>
      <c r="I28" s="22">
        <v>495.9</v>
      </c>
      <c r="J28" s="13"/>
      <c r="K28" s="13"/>
      <c r="L28" s="22">
        <v>11</v>
      </c>
      <c r="M28" s="13"/>
      <c r="N28" s="13"/>
      <c r="O28" s="22">
        <v>136.9</v>
      </c>
      <c r="P28" s="13"/>
      <c r="Q28" s="13"/>
      <c r="R28" s="22">
        <v>231</v>
      </c>
      <c r="S28" s="13"/>
      <c r="T28" s="13"/>
      <c r="U28" s="22">
        <v>922.2</v>
      </c>
      <c r="V28" s="33"/>
    </row>
    <row r="29" spans="2:25" ht="17.100000000000001" customHeight="1" x14ac:dyDescent="0.15">
      <c r="B29" s="24"/>
      <c r="C29" s="7"/>
      <c r="D29" s="12"/>
      <c r="E29" s="7"/>
      <c r="F29" s="15">
        <f>((I28+L28+O28+R28+U28)/F28)*100</f>
        <v>100</v>
      </c>
      <c r="G29" s="16"/>
      <c r="H29" s="16"/>
      <c r="I29" s="16">
        <f>+ROUND(I28/F28*100,1)</f>
        <v>27.6</v>
      </c>
      <c r="J29" s="16"/>
      <c r="K29" s="16"/>
      <c r="L29" s="16">
        <f>+ROUND(L28/F28*100,1)</f>
        <v>0.6</v>
      </c>
      <c r="M29" s="16"/>
      <c r="N29" s="16"/>
      <c r="O29" s="16">
        <f>+ROUND(O28/F28*100,1)</f>
        <v>7.6</v>
      </c>
      <c r="P29" s="16"/>
      <c r="Q29" s="16"/>
      <c r="R29" s="16">
        <f>+ROUND(R28/F28*100,1)</f>
        <v>12.9</v>
      </c>
      <c r="S29" s="16"/>
      <c r="T29" s="16"/>
      <c r="U29" s="16">
        <f>+ROUND(U28/F28*100,1)</f>
        <v>51.3</v>
      </c>
      <c r="V29" s="33"/>
    </row>
    <row r="30" spans="2:25" ht="17.100000000000001" customHeight="1" x14ac:dyDescent="0.15">
      <c r="B30" s="24"/>
      <c r="C30" s="7"/>
      <c r="D30" s="12"/>
      <c r="E30" s="7"/>
      <c r="F30" s="15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33"/>
    </row>
    <row r="31" spans="2:25" ht="17.100000000000001" customHeight="1" x14ac:dyDescent="0.15">
      <c r="B31" s="24"/>
      <c r="C31" s="7" t="str">
        <f>+"        "&amp;23</f>
        <v xml:space="preserve">        23</v>
      </c>
      <c r="D31" s="12"/>
      <c r="E31" s="7"/>
      <c r="F31" s="13">
        <f>SUM(I31:U31)</f>
        <v>1797</v>
      </c>
      <c r="G31" s="13"/>
      <c r="H31" s="13"/>
      <c r="I31" s="22">
        <v>501.3</v>
      </c>
      <c r="J31" s="13"/>
      <c r="K31" s="13"/>
      <c r="L31" s="22">
        <v>10.7</v>
      </c>
      <c r="M31" s="13"/>
      <c r="N31" s="13"/>
      <c r="O31" s="22">
        <v>136.1</v>
      </c>
      <c r="P31" s="13"/>
      <c r="Q31" s="13"/>
      <c r="R31" s="22">
        <v>230.5</v>
      </c>
      <c r="S31" s="13"/>
      <c r="T31" s="13"/>
      <c r="U31" s="22">
        <v>918.4</v>
      </c>
      <c r="V31" s="33"/>
      <c r="W31" s="26"/>
    </row>
    <row r="32" spans="2:25" ht="17.100000000000001" customHeight="1" x14ac:dyDescent="0.15">
      <c r="B32" s="24"/>
      <c r="C32" s="7"/>
      <c r="D32" s="12"/>
      <c r="E32" s="7"/>
      <c r="F32" s="15">
        <f>((I31+L31+O31+R31+U31)/F31)*100</f>
        <v>100</v>
      </c>
      <c r="G32" s="16"/>
      <c r="H32" s="16"/>
      <c r="I32" s="16">
        <f>+ROUND(I31/F31*100,1)</f>
        <v>27.9</v>
      </c>
      <c r="J32" s="16"/>
      <c r="K32" s="16"/>
      <c r="L32" s="16">
        <f>+ROUND(L31/F31*100,1)</f>
        <v>0.6</v>
      </c>
      <c r="M32" s="16"/>
      <c r="N32" s="16"/>
      <c r="O32" s="16">
        <f>+ROUND(O31/F31*100,1)</f>
        <v>7.6</v>
      </c>
      <c r="P32" s="16"/>
      <c r="Q32" s="16"/>
      <c r="R32" s="16">
        <f>+ROUND(R31/F31*100,1)</f>
        <v>12.8</v>
      </c>
      <c r="S32" s="16"/>
      <c r="T32" s="16"/>
      <c r="U32" s="16">
        <f>+ROUND(U31/F31*100,1)</f>
        <v>51.1</v>
      </c>
      <c r="V32" s="33"/>
    </row>
    <row r="33" spans="2:22" ht="17.100000000000001" customHeight="1" x14ac:dyDescent="0.15">
      <c r="B33" s="24"/>
      <c r="C33" s="7"/>
      <c r="D33" s="12"/>
      <c r="E33" s="7"/>
      <c r="F33" s="15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33"/>
    </row>
    <row r="34" spans="2:22" ht="17.100000000000001" customHeight="1" x14ac:dyDescent="0.15">
      <c r="B34" s="24"/>
      <c r="C34" s="7" t="str">
        <f>+"        "&amp;24</f>
        <v xml:space="preserve">        24</v>
      </c>
      <c r="D34" s="12"/>
      <c r="E34" s="7"/>
      <c r="F34" s="13">
        <f>SUM(I34:U34)</f>
        <v>1797</v>
      </c>
      <c r="G34" s="13"/>
      <c r="H34" s="13"/>
      <c r="I34" s="22">
        <v>502.2</v>
      </c>
      <c r="J34" s="13"/>
      <c r="K34" s="13"/>
      <c r="L34" s="22">
        <v>10.1</v>
      </c>
      <c r="M34" s="13"/>
      <c r="N34" s="13"/>
      <c r="O34" s="22">
        <v>135.1</v>
      </c>
      <c r="P34" s="13"/>
      <c r="Q34" s="13"/>
      <c r="R34" s="22">
        <v>232.4</v>
      </c>
      <c r="S34" s="13"/>
      <c r="T34" s="13"/>
      <c r="U34" s="22">
        <v>917.2</v>
      </c>
      <c r="V34" s="33"/>
    </row>
    <row r="35" spans="2:22" ht="17.100000000000001" customHeight="1" x14ac:dyDescent="0.15">
      <c r="B35" s="24"/>
      <c r="C35" s="7"/>
      <c r="D35" s="12"/>
      <c r="E35" s="7"/>
      <c r="F35" s="15">
        <f>((I34+L34+O34+R34+U34)/F34)*100</f>
        <v>100</v>
      </c>
      <c r="G35" s="16"/>
      <c r="H35" s="16"/>
      <c r="I35" s="16">
        <f>+ROUND(I34/F34*100,1)</f>
        <v>27.9</v>
      </c>
      <c r="J35" s="16"/>
      <c r="K35" s="16"/>
      <c r="L35" s="16">
        <f>+ROUND(L34/F34*100,1)</f>
        <v>0.6</v>
      </c>
      <c r="M35" s="16"/>
      <c r="N35" s="16"/>
      <c r="O35" s="16">
        <f>+ROUND(O34/F34*100,1)</f>
        <v>7.5</v>
      </c>
      <c r="P35" s="16"/>
      <c r="Q35" s="16"/>
      <c r="R35" s="16">
        <f>+ROUND(R34/F34*100,1)</f>
        <v>12.9</v>
      </c>
      <c r="S35" s="16"/>
      <c r="T35" s="16"/>
      <c r="U35" s="16">
        <f>+ROUND(U34/F34*100,1)</f>
        <v>51</v>
      </c>
      <c r="V35" s="33"/>
    </row>
    <row r="36" spans="2:22" ht="17.100000000000001" customHeight="1" x14ac:dyDescent="0.15">
      <c r="B36" s="24"/>
      <c r="C36" s="7"/>
      <c r="D36" s="12"/>
      <c r="E36" s="7"/>
      <c r="F36" s="23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33"/>
    </row>
    <row r="37" spans="2:22" ht="17.100000000000001" customHeight="1" x14ac:dyDescent="0.15">
      <c r="B37" s="24"/>
      <c r="C37" s="7" t="str">
        <f>+"        "&amp;25</f>
        <v xml:space="preserve">        25</v>
      </c>
      <c r="D37" s="12"/>
      <c r="E37" s="7"/>
      <c r="F37" s="13">
        <f>SUM(I37:U37)</f>
        <v>1797</v>
      </c>
      <c r="G37" s="13"/>
      <c r="H37" s="13"/>
      <c r="I37" s="22">
        <v>503.5</v>
      </c>
      <c r="J37" s="13"/>
      <c r="K37" s="13"/>
      <c r="L37" s="22">
        <v>10.1</v>
      </c>
      <c r="M37" s="13"/>
      <c r="N37" s="13"/>
      <c r="O37" s="22">
        <v>133.5</v>
      </c>
      <c r="P37" s="13"/>
      <c r="Q37" s="13"/>
      <c r="R37" s="22">
        <v>232.3</v>
      </c>
      <c r="S37" s="13"/>
      <c r="T37" s="13"/>
      <c r="U37" s="22">
        <v>917.6</v>
      </c>
      <c r="V37" s="33"/>
    </row>
    <row r="38" spans="2:22" ht="17.100000000000001" customHeight="1" x14ac:dyDescent="0.15">
      <c r="B38" s="24"/>
      <c r="C38" s="7"/>
      <c r="D38" s="12"/>
      <c r="E38" s="7"/>
      <c r="F38" s="15">
        <f>((I37+L37+O37+R37+U37)/F37)*100</f>
        <v>100</v>
      </c>
      <c r="G38" s="16"/>
      <c r="H38" s="16"/>
      <c r="I38" s="16">
        <f>+ROUND(I37/F37*100,1)</f>
        <v>28</v>
      </c>
      <c r="J38" s="16"/>
      <c r="K38" s="16"/>
      <c r="L38" s="16">
        <f>+ROUND(L37/F37*100,1)</f>
        <v>0.6</v>
      </c>
      <c r="M38" s="16"/>
      <c r="N38" s="16"/>
      <c r="O38" s="16">
        <f>+ROUND(O37/F37*100,1)</f>
        <v>7.4</v>
      </c>
      <c r="P38" s="16"/>
      <c r="Q38" s="16"/>
      <c r="R38" s="16">
        <f>+ROUND(R37/F37*100,1)</f>
        <v>12.9</v>
      </c>
      <c r="S38" s="16"/>
      <c r="T38" s="16"/>
      <c r="U38" s="16">
        <f>+ROUND(U37/F37*100,1)</f>
        <v>51.1</v>
      </c>
      <c r="V38" s="33"/>
    </row>
    <row r="39" spans="2:22" ht="17.100000000000001" customHeight="1" x14ac:dyDescent="0.15">
      <c r="B39" s="24"/>
      <c r="C39" s="7"/>
      <c r="D39" s="12"/>
      <c r="E39" s="7"/>
      <c r="F39" s="23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33"/>
    </row>
    <row r="40" spans="2:22" ht="17.100000000000001" customHeight="1" x14ac:dyDescent="0.15">
      <c r="B40" s="24"/>
      <c r="C40" s="7" t="str">
        <f>+"        "&amp;26</f>
        <v xml:space="preserve">        26</v>
      </c>
      <c r="D40" s="12"/>
      <c r="E40" s="7"/>
      <c r="F40" s="13">
        <f>SUM(I40:U40)</f>
        <v>1797</v>
      </c>
      <c r="G40" s="7"/>
      <c r="H40" s="7"/>
      <c r="I40" s="7">
        <v>503.2</v>
      </c>
      <c r="J40" s="7"/>
      <c r="K40" s="7"/>
      <c r="L40" s="7">
        <v>9.6999999999999993</v>
      </c>
      <c r="M40" s="7"/>
      <c r="N40" s="7"/>
      <c r="O40" s="7">
        <v>131.5</v>
      </c>
      <c r="P40" s="7"/>
      <c r="Q40" s="7"/>
      <c r="R40" s="7">
        <v>232.9</v>
      </c>
      <c r="S40" s="7"/>
      <c r="T40" s="7"/>
      <c r="U40" s="7">
        <v>919.7</v>
      </c>
      <c r="V40" s="33"/>
    </row>
    <row r="41" spans="2:22" ht="17.100000000000001" customHeight="1" x14ac:dyDescent="0.15">
      <c r="B41" s="24"/>
      <c r="C41" s="7"/>
      <c r="D41" s="12"/>
      <c r="E41" s="7"/>
      <c r="F41" s="15">
        <f>((I40+L40+O40+R40+U40)/F40)*100</f>
        <v>100</v>
      </c>
      <c r="G41" s="16"/>
      <c r="H41" s="16"/>
      <c r="I41" s="16">
        <f>+ROUND(I40/F40*100,1)</f>
        <v>28</v>
      </c>
      <c r="J41" s="16"/>
      <c r="K41" s="16"/>
      <c r="L41" s="16">
        <f>+ROUND(L40/F40*100,1)</f>
        <v>0.5</v>
      </c>
      <c r="M41" s="16"/>
      <c r="N41" s="16"/>
      <c r="O41" s="16">
        <f>+ROUND(O40/F40*100,1)</f>
        <v>7.3</v>
      </c>
      <c r="P41" s="16"/>
      <c r="Q41" s="16"/>
      <c r="R41" s="16">
        <f>+ROUND(R40/F40*100,1)</f>
        <v>13</v>
      </c>
      <c r="S41" s="16"/>
      <c r="T41" s="16"/>
      <c r="U41" s="16">
        <f>+ROUND(U40/F40*100,1)</f>
        <v>51.2</v>
      </c>
      <c r="V41" s="33"/>
    </row>
    <row r="42" spans="2:22" ht="17.100000000000001" customHeight="1" x14ac:dyDescent="0.15">
      <c r="B42" s="24"/>
      <c r="C42" s="7"/>
      <c r="D42" s="12"/>
      <c r="E42" s="7"/>
      <c r="F42" s="23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33"/>
    </row>
    <row r="43" spans="2:22" ht="17.100000000000001" customHeight="1" x14ac:dyDescent="0.15">
      <c r="B43" s="24"/>
      <c r="C43" s="7" t="str">
        <f>+"        "&amp;27</f>
        <v xml:space="preserve">        27</v>
      </c>
      <c r="D43" s="12"/>
      <c r="E43" s="7"/>
      <c r="F43" s="28">
        <f>SUM(I43:U43)</f>
        <v>1797</v>
      </c>
      <c r="G43" s="7"/>
      <c r="H43" s="7"/>
      <c r="I43" s="7">
        <v>511.6</v>
      </c>
      <c r="J43" s="7"/>
      <c r="K43" s="7"/>
      <c r="L43" s="7">
        <v>9.5</v>
      </c>
      <c r="M43" s="7"/>
      <c r="N43" s="7"/>
      <c r="O43" s="7">
        <v>130.80000000000001</v>
      </c>
      <c r="P43" s="7"/>
      <c r="Q43" s="7"/>
      <c r="R43" s="7">
        <v>240.5</v>
      </c>
      <c r="S43" s="7"/>
      <c r="T43" s="7"/>
      <c r="U43" s="7">
        <v>904.6</v>
      </c>
      <c r="V43" s="33"/>
    </row>
    <row r="44" spans="2:22" ht="17.100000000000001" customHeight="1" x14ac:dyDescent="0.15">
      <c r="B44" s="24"/>
      <c r="C44" s="7"/>
      <c r="D44" s="12"/>
      <c r="E44" s="7"/>
      <c r="F44" s="15">
        <f>((I43+L43+O43+R43+U43)/F43)*100</f>
        <v>100</v>
      </c>
      <c r="G44" s="16"/>
      <c r="H44" s="16"/>
      <c r="I44" s="16">
        <f>+ROUND(I43/F43*100,1)</f>
        <v>28.5</v>
      </c>
      <c r="J44" s="16"/>
      <c r="K44" s="16"/>
      <c r="L44" s="16">
        <f>+ROUND(L43/F43*100,1)</f>
        <v>0.5</v>
      </c>
      <c r="M44" s="16"/>
      <c r="N44" s="16"/>
      <c r="O44" s="16">
        <f>+ROUND(O43/F43*100,1)</f>
        <v>7.3</v>
      </c>
      <c r="P44" s="16"/>
      <c r="Q44" s="16"/>
      <c r="R44" s="16">
        <f>+ROUND(R43/F43*100,1)</f>
        <v>13.4</v>
      </c>
      <c r="S44" s="16"/>
      <c r="T44" s="16"/>
      <c r="U44" s="16">
        <f>+ROUND(U43/F43*100,1)</f>
        <v>50.3</v>
      </c>
      <c r="V44" s="33"/>
    </row>
    <row r="45" spans="2:22" ht="17.100000000000001" customHeight="1" x14ac:dyDescent="0.15">
      <c r="B45" s="24"/>
      <c r="C45" s="7"/>
      <c r="D45" s="12"/>
      <c r="E45" s="7"/>
      <c r="F45" s="15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33"/>
    </row>
    <row r="46" spans="2:22" ht="17.100000000000001" customHeight="1" x14ac:dyDescent="0.15">
      <c r="B46" s="24"/>
      <c r="C46" s="7" t="str">
        <f>+"        "&amp;28</f>
        <v xml:space="preserve">        28</v>
      </c>
      <c r="D46" s="12"/>
      <c r="E46" s="7"/>
      <c r="F46" s="28">
        <f>SUM(I46:U46)</f>
        <v>1797</v>
      </c>
      <c r="G46" s="16"/>
      <c r="H46" s="16"/>
      <c r="I46" s="7">
        <v>516.4</v>
      </c>
      <c r="J46" s="7"/>
      <c r="K46" s="7"/>
      <c r="L46" s="7">
        <v>9.4</v>
      </c>
      <c r="M46" s="7"/>
      <c r="N46" s="7"/>
      <c r="O46" s="7">
        <v>129.1</v>
      </c>
      <c r="P46" s="7"/>
      <c r="Q46" s="7"/>
      <c r="R46" s="7">
        <v>240.2</v>
      </c>
      <c r="S46" s="7"/>
      <c r="T46" s="7"/>
      <c r="U46" s="7">
        <v>901.9</v>
      </c>
      <c r="V46" s="33"/>
    </row>
    <row r="47" spans="2:22" ht="17.100000000000001" customHeight="1" x14ac:dyDescent="0.15">
      <c r="B47" s="24"/>
      <c r="C47" s="7"/>
      <c r="D47" s="12"/>
      <c r="E47" s="7"/>
      <c r="F47" s="15">
        <f>((I46+L46+O46+R46+U46)/F46)*100</f>
        <v>100</v>
      </c>
      <c r="G47" s="16"/>
      <c r="H47" s="16"/>
      <c r="I47" s="16">
        <f>+ROUND(I46/F46*100,1)</f>
        <v>28.7</v>
      </c>
      <c r="J47" s="16"/>
      <c r="K47" s="16"/>
      <c r="L47" s="16">
        <f>+ROUND(L46/F46*100,1)</f>
        <v>0.5</v>
      </c>
      <c r="M47" s="16"/>
      <c r="N47" s="16"/>
      <c r="O47" s="16">
        <f>+ROUND(O46/F46*100,1)</f>
        <v>7.2</v>
      </c>
      <c r="P47" s="16"/>
      <c r="Q47" s="16"/>
      <c r="R47" s="16">
        <f>+ROUND(R46/F46*100,1)</f>
        <v>13.4</v>
      </c>
      <c r="S47" s="16"/>
      <c r="T47" s="16"/>
      <c r="U47" s="16">
        <f>+ROUND(U46/F46*100,1)</f>
        <v>50.2</v>
      </c>
      <c r="V47" s="33"/>
    </row>
    <row r="48" spans="2:22" ht="17.100000000000001" customHeight="1" x14ac:dyDescent="0.15">
      <c r="B48" s="24"/>
      <c r="C48" s="7"/>
      <c r="D48" s="12"/>
      <c r="E48" s="7"/>
      <c r="F48" s="15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33"/>
    </row>
    <row r="49" spans="2:22" ht="17.100000000000001" customHeight="1" x14ac:dyDescent="0.15">
      <c r="B49" s="24"/>
      <c r="C49" s="7" t="str">
        <f>+"        "&amp;29</f>
        <v xml:space="preserve">        29</v>
      </c>
      <c r="D49" s="12"/>
      <c r="E49" s="7"/>
      <c r="F49" s="28">
        <f>SUM(I49:U49)</f>
        <v>1797</v>
      </c>
      <c r="G49" s="16"/>
      <c r="H49" s="16"/>
      <c r="I49" s="7">
        <v>518.5</v>
      </c>
      <c r="J49" s="7"/>
      <c r="K49" s="7"/>
      <c r="L49" s="7">
        <v>9.4</v>
      </c>
      <c r="M49" s="7"/>
      <c r="N49" s="7"/>
      <c r="O49" s="7">
        <v>127.6</v>
      </c>
      <c r="P49" s="7"/>
      <c r="Q49" s="7"/>
      <c r="R49" s="7">
        <v>240.3</v>
      </c>
      <c r="S49" s="7"/>
      <c r="T49" s="7"/>
      <c r="U49" s="7">
        <v>901.2</v>
      </c>
      <c r="V49" s="33"/>
    </row>
    <row r="50" spans="2:22" ht="17.100000000000001" customHeight="1" x14ac:dyDescent="0.15">
      <c r="B50" s="24"/>
      <c r="C50" s="7"/>
      <c r="D50" s="12"/>
      <c r="E50" s="7"/>
      <c r="F50" s="15">
        <f>((I49+L49+O49+R49+U49)/F49)*100</f>
        <v>100</v>
      </c>
      <c r="G50" s="16"/>
      <c r="H50" s="16"/>
      <c r="I50" s="16">
        <f>+ROUND(I49/F49*100,1)</f>
        <v>28.9</v>
      </c>
      <c r="J50" s="16"/>
      <c r="K50" s="16"/>
      <c r="L50" s="16">
        <f>+ROUND(L49/F49*100,1)</f>
        <v>0.5</v>
      </c>
      <c r="M50" s="16"/>
      <c r="N50" s="16"/>
      <c r="O50" s="16">
        <f>+ROUND(O49/F49*100,1)</f>
        <v>7.1</v>
      </c>
      <c r="P50" s="16"/>
      <c r="Q50" s="16"/>
      <c r="R50" s="16">
        <f>+ROUND(R49/F49*100,1)</f>
        <v>13.4</v>
      </c>
      <c r="S50" s="16"/>
      <c r="T50" s="16"/>
      <c r="U50" s="16">
        <f>+ROUND(U49/F49*100,1)</f>
        <v>50.2</v>
      </c>
      <c r="V50" s="33"/>
    </row>
    <row r="51" spans="2:22" ht="17.100000000000001" customHeight="1" x14ac:dyDescent="0.15">
      <c r="B51" s="24"/>
      <c r="C51" s="7"/>
      <c r="D51" s="12"/>
      <c r="E51" s="7"/>
      <c r="F51" s="15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33"/>
    </row>
    <row r="52" spans="2:22" ht="17.100000000000001" customHeight="1" x14ac:dyDescent="0.15">
      <c r="B52" s="24"/>
      <c r="C52" s="7" t="str">
        <f>+"        "&amp;30</f>
        <v xml:space="preserve">        30</v>
      </c>
      <c r="D52" s="12"/>
      <c r="E52" s="7"/>
      <c r="F52" s="28">
        <f>SUM(I52:U52)</f>
        <v>1797</v>
      </c>
      <c r="G52" s="16"/>
      <c r="H52" s="16"/>
      <c r="I52" s="7">
        <v>525.29999999999995</v>
      </c>
      <c r="J52" s="7"/>
      <c r="K52" s="7"/>
      <c r="L52" s="7">
        <v>9.1</v>
      </c>
      <c r="M52" s="7"/>
      <c r="N52" s="7"/>
      <c r="O52" s="7">
        <v>125.5</v>
      </c>
      <c r="P52" s="7"/>
      <c r="Q52" s="7"/>
      <c r="R52" s="7">
        <v>239.9</v>
      </c>
      <c r="S52" s="7"/>
      <c r="T52" s="7"/>
      <c r="U52" s="7">
        <v>897.2</v>
      </c>
      <c r="V52" s="33"/>
    </row>
    <row r="53" spans="2:22" ht="17.100000000000001" customHeight="1" x14ac:dyDescent="0.15">
      <c r="B53" s="24"/>
      <c r="C53" s="7"/>
      <c r="D53" s="12"/>
      <c r="E53" s="7"/>
      <c r="F53" s="15">
        <f>((I52+L52+O52+R52+U52)/F52)*100</f>
        <v>100</v>
      </c>
      <c r="G53" s="16"/>
      <c r="H53" s="16"/>
      <c r="I53" s="16">
        <f>+ROUND(I52/F52*100,1)</f>
        <v>29.2</v>
      </c>
      <c r="J53" s="16"/>
      <c r="K53" s="16"/>
      <c r="L53" s="16">
        <f>+ROUND(L52/F52*100,1)</f>
        <v>0.5</v>
      </c>
      <c r="M53" s="16"/>
      <c r="N53" s="16"/>
      <c r="O53" s="16">
        <f>+ROUND(O52/F52*100,1)</f>
        <v>7</v>
      </c>
      <c r="P53" s="16"/>
      <c r="Q53" s="16"/>
      <c r="R53" s="16">
        <f>+ROUND(R52/F52*100,1)</f>
        <v>13.4</v>
      </c>
      <c r="S53" s="16"/>
      <c r="T53" s="16"/>
      <c r="U53" s="16">
        <f>+ROUND(U52/F52*100,1)</f>
        <v>49.9</v>
      </c>
      <c r="V53" s="33"/>
    </row>
    <row r="54" spans="2:22" ht="17.100000000000001" customHeight="1" x14ac:dyDescent="0.15">
      <c r="B54" s="24"/>
      <c r="C54" s="7"/>
      <c r="D54" s="12"/>
      <c r="E54" s="7"/>
      <c r="F54" s="15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33"/>
    </row>
    <row r="55" spans="2:22" ht="17.100000000000001" customHeight="1" x14ac:dyDescent="0.15">
      <c r="B55" s="24"/>
      <c r="C55" s="7" t="str">
        <f>+"        "&amp;31</f>
        <v xml:space="preserve">        31</v>
      </c>
      <c r="D55" s="12"/>
      <c r="E55" s="7"/>
      <c r="F55" s="28">
        <f>SUM(I55:U55)</f>
        <v>1797</v>
      </c>
      <c r="G55" s="16"/>
      <c r="H55" s="16"/>
      <c r="I55" s="7">
        <v>528.20000000000005</v>
      </c>
      <c r="J55" s="7"/>
      <c r="K55" s="7"/>
      <c r="L55" s="7">
        <v>8.8000000000000007</v>
      </c>
      <c r="M55" s="7"/>
      <c r="N55" s="7"/>
      <c r="O55" s="39">
        <v>125</v>
      </c>
      <c r="P55" s="7"/>
      <c r="Q55" s="7"/>
      <c r="R55" s="7">
        <v>239.7</v>
      </c>
      <c r="S55" s="7"/>
      <c r="T55" s="7"/>
      <c r="U55" s="7">
        <v>895.3</v>
      </c>
      <c r="V55" s="33"/>
    </row>
    <row r="56" spans="2:22" ht="17.100000000000001" customHeight="1" x14ac:dyDescent="0.15">
      <c r="B56" s="24"/>
      <c r="C56" s="7"/>
      <c r="D56" s="12"/>
      <c r="E56" s="7"/>
      <c r="F56" s="15">
        <f>((I55+L55+O55+R55+U55)/F55)*100</f>
        <v>100</v>
      </c>
      <c r="G56" s="16"/>
      <c r="H56" s="16"/>
      <c r="I56" s="16">
        <f>+ROUND(I55/F55*100,1)</f>
        <v>29.4</v>
      </c>
      <c r="J56" s="16"/>
      <c r="K56" s="16"/>
      <c r="L56" s="16">
        <f>+ROUND(L55/F55*100,1)</f>
        <v>0.5</v>
      </c>
      <c r="M56" s="16"/>
      <c r="N56" s="16"/>
      <c r="O56" s="16">
        <f>+ROUND(O55/F55*100,1)</f>
        <v>7</v>
      </c>
      <c r="P56" s="16"/>
      <c r="Q56" s="16"/>
      <c r="R56" s="16">
        <f>+ROUND(R55/F55*100,1)</f>
        <v>13.3</v>
      </c>
      <c r="S56" s="16"/>
      <c r="T56" s="16"/>
      <c r="U56" s="16">
        <f>+ROUND(U55/F55*100,1)</f>
        <v>49.8</v>
      </c>
      <c r="V56" s="33"/>
    </row>
    <row r="57" spans="2:22" ht="17.100000000000001" customHeight="1" x14ac:dyDescent="0.15">
      <c r="B57" s="24"/>
      <c r="C57" s="7"/>
      <c r="D57" s="12"/>
      <c r="E57" s="7"/>
      <c r="F57" s="15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33"/>
    </row>
    <row r="58" spans="2:22" ht="17.100000000000001" customHeight="1" x14ac:dyDescent="0.15">
      <c r="B58" s="24"/>
      <c r="C58" s="38" t="s">
        <v>11</v>
      </c>
      <c r="D58" s="12"/>
      <c r="E58" s="7"/>
      <c r="F58" s="28">
        <v>1797</v>
      </c>
      <c r="G58" s="16"/>
      <c r="H58" s="16"/>
      <c r="I58" s="7">
        <v>532.79999999999995</v>
      </c>
      <c r="J58" s="7"/>
      <c r="K58" s="7"/>
      <c r="L58" s="7">
        <v>8.4</v>
      </c>
      <c r="M58" s="7"/>
      <c r="N58" s="7"/>
      <c r="O58" s="39">
        <v>121</v>
      </c>
      <c r="P58" s="7"/>
      <c r="Q58" s="7"/>
      <c r="R58" s="7">
        <v>237.1</v>
      </c>
      <c r="S58" s="7"/>
      <c r="T58" s="7"/>
      <c r="U58" s="7">
        <v>897.7</v>
      </c>
      <c r="V58" s="33"/>
    </row>
    <row r="59" spans="2:22" ht="17.100000000000001" customHeight="1" x14ac:dyDescent="0.15">
      <c r="B59" s="24"/>
      <c r="C59" s="7"/>
      <c r="D59" s="12"/>
      <c r="E59" s="7"/>
      <c r="F59" s="15">
        <v>100</v>
      </c>
      <c r="G59" s="16"/>
      <c r="H59" s="16"/>
      <c r="I59" s="16">
        <v>29.6</v>
      </c>
      <c r="J59" s="16"/>
      <c r="K59" s="16"/>
      <c r="L59" s="16">
        <v>0.5</v>
      </c>
      <c r="M59" s="16"/>
      <c r="N59" s="16"/>
      <c r="O59" s="16">
        <v>6.7</v>
      </c>
      <c r="P59" s="16"/>
      <c r="Q59" s="16"/>
      <c r="R59" s="16">
        <v>13.2</v>
      </c>
      <c r="S59" s="16"/>
      <c r="T59" s="16"/>
      <c r="U59" s="16">
        <v>50</v>
      </c>
      <c r="V59" s="33"/>
    </row>
    <row r="60" spans="2:22" ht="17.100000000000001" customHeight="1" x14ac:dyDescent="0.15">
      <c r="B60" s="24"/>
      <c r="C60" s="7"/>
      <c r="D60" s="12"/>
      <c r="E60" s="7"/>
      <c r="F60" s="15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33"/>
    </row>
    <row r="61" spans="2:22" ht="17.100000000000001" customHeight="1" x14ac:dyDescent="0.15">
      <c r="B61" s="24"/>
      <c r="C61" s="38" t="s">
        <v>13</v>
      </c>
      <c r="D61" s="12"/>
      <c r="E61" s="7"/>
      <c r="F61" s="28">
        <v>1797</v>
      </c>
      <c r="G61" s="16"/>
      <c r="H61" s="16"/>
      <c r="I61" s="7">
        <v>540.6</v>
      </c>
      <c r="J61" s="7"/>
      <c r="K61" s="7"/>
      <c r="L61" s="7">
        <v>7.5</v>
      </c>
      <c r="M61" s="7"/>
      <c r="N61" s="7"/>
      <c r="O61" s="39">
        <v>117.1</v>
      </c>
      <c r="P61" s="7"/>
      <c r="Q61" s="7"/>
      <c r="R61" s="7">
        <v>233.3</v>
      </c>
      <c r="S61" s="7"/>
      <c r="T61" s="7"/>
      <c r="U61" s="7">
        <v>898.5</v>
      </c>
      <c r="V61" s="33"/>
    </row>
    <row r="62" spans="2:22" ht="17.100000000000001" customHeight="1" x14ac:dyDescent="0.15">
      <c r="B62" s="24"/>
      <c r="C62" s="7"/>
      <c r="D62" s="12"/>
      <c r="E62" s="7"/>
      <c r="F62" s="15">
        <v>100</v>
      </c>
      <c r="G62" s="16"/>
      <c r="H62" s="16"/>
      <c r="I62" s="16">
        <v>30.1</v>
      </c>
      <c r="J62" s="16"/>
      <c r="K62" s="16"/>
      <c r="L62" s="16">
        <v>0.4</v>
      </c>
      <c r="M62" s="16"/>
      <c r="N62" s="16"/>
      <c r="O62" s="16">
        <v>6.5</v>
      </c>
      <c r="P62" s="16"/>
      <c r="Q62" s="16"/>
      <c r="R62" s="16">
        <v>13</v>
      </c>
      <c r="S62" s="16"/>
      <c r="T62" s="16"/>
      <c r="U62" s="16">
        <v>50</v>
      </c>
      <c r="V62" s="33"/>
    </row>
    <row r="63" spans="2:22" ht="17.100000000000001" customHeight="1" x14ac:dyDescent="0.15">
      <c r="B63" s="24"/>
      <c r="C63" s="7"/>
      <c r="D63" s="12"/>
      <c r="E63" s="7"/>
      <c r="F63" s="15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33"/>
    </row>
    <row r="64" spans="2:22" ht="17.100000000000001" customHeight="1" x14ac:dyDescent="0.15">
      <c r="B64" s="24"/>
      <c r="C64" s="38" t="s">
        <v>14</v>
      </c>
      <c r="D64" s="12"/>
      <c r="E64" s="7"/>
      <c r="F64" s="28">
        <v>1797</v>
      </c>
      <c r="G64" s="16"/>
      <c r="H64" s="16"/>
      <c r="I64" s="7">
        <v>544.70000000000005</v>
      </c>
      <c r="J64" s="7"/>
      <c r="K64" s="7"/>
      <c r="L64" s="7">
        <v>7.2</v>
      </c>
      <c r="M64" s="7"/>
      <c r="N64" s="7"/>
      <c r="O64" s="39">
        <v>114.2</v>
      </c>
      <c r="P64" s="7"/>
      <c r="Q64" s="7"/>
      <c r="R64" s="7">
        <v>231.9</v>
      </c>
      <c r="S64" s="7"/>
      <c r="T64" s="7"/>
      <c r="U64" s="7">
        <v>899</v>
      </c>
      <c r="V64" s="33"/>
    </row>
    <row r="65" spans="2:22" ht="17.100000000000001" customHeight="1" x14ac:dyDescent="0.15">
      <c r="B65" s="24"/>
      <c r="C65" s="7"/>
      <c r="D65" s="12"/>
      <c r="E65" s="7"/>
      <c r="F65" s="15">
        <v>100</v>
      </c>
      <c r="G65" s="16"/>
      <c r="H65" s="16"/>
      <c r="I65" s="16">
        <v>30.3</v>
      </c>
      <c r="J65" s="16"/>
      <c r="K65" s="16"/>
      <c r="L65" s="16">
        <v>0.4</v>
      </c>
      <c r="M65" s="16"/>
      <c r="N65" s="16"/>
      <c r="O65" s="16">
        <v>6.4</v>
      </c>
      <c r="P65" s="16"/>
      <c r="Q65" s="16"/>
      <c r="R65" s="16">
        <v>12.9</v>
      </c>
      <c r="S65" s="16"/>
      <c r="T65" s="16"/>
      <c r="U65" s="16">
        <v>50</v>
      </c>
      <c r="V65" s="33"/>
    </row>
    <row r="66" spans="2:22" ht="17.100000000000001" customHeight="1" x14ac:dyDescent="0.15">
      <c r="B66" s="34"/>
      <c r="C66" s="3"/>
      <c r="D66" s="10"/>
      <c r="E66" s="3"/>
      <c r="F66" s="18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5"/>
    </row>
    <row r="67" spans="2:22" x14ac:dyDescent="0.15"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</row>
    <row r="68" spans="2:22" x14ac:dyDescent="0.15">
      <c r="B68" s="41" t="s">
        <v>12</v>
      </c>
      <c r="C68" s="41"/>
      <c r="D68" s="41"/>
      <c r="E68" s="41"/>
      <c r="F68" s="41"/>
      <c r="G68" s="41"/>
      <c r="H68" s="41"/>
      <c r="I68" s="41"/>
      <c r="J68" s="4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27"/>
    </row>
  </sheetData>
  <mergeCells count="4">
    <mergeCell ref="B68:J68"/>
    <mergeCell ref="R8:V8"/>
    <mergeCell ref="B8:F8"/>
    <mergeCell ref="F5:P5"/>
  </mergeCells>
  <phoneticPr fontId="2"/>
  <pageMargins left="0.39370078740157483" right="0" top="0.59055118110236227" bottom="0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地目別土地面積</vt:lpstr>
      <vt:lpstr>地目別土地面積!Print_Area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2021-06-02T02:59:39Z</dcterms:created>
  <dcterms:modified xsi:type="dcterms:W3CDTF">2023-03-24T05:50:31Z</dcterms:modified>
</cp:coreProperties>
</file>