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30" windowWidth="15330" windowHeight="4575" activeTab="0"/>
  </bookViews>
  <sheets>
    <sheet name="第3表" sheetId="1" r:id="rId1"/>
  </sheets>
  <definedNames>
    <definedName name="_xlnm.Print_Area" localSheetId="0">'第3表'!$A$1:$W$53</definedName>
  </definedNames>
  <calcPr fullCalcOnLoad="1"/>
</workbook>
</file>

<file path=xl/sharedStrings.xml><?xml version="1.0" encoding="utf-8"?>
<sst xmlns="http://schemas.openxmlformats.org/spreadsheetml/2006/main" count="11" uniqueCount="11">
  <si>
    <t>第３表　　地目別土地面積</t>
  </si>
  <si>
    <t>単位：ha、（　）内は構成比 ％</t>
  </si>
  <si>
    <t>（各年1月1日現在）</t>
  </si>
  <si>
    <t>年  次</t>
  </si>
  <si>
    <t>総　　数</t>
  </si>
  <si>
    <t>宅　地</t>
  </si>
  <si>
    <t>田</t>
  </si>
  <si>
    <t>畑</t>
  </si>
  <si>
    <t>山　林</t>
  </si>
  <si>
    <t>その他</t>
  </si>
  <si>
    <t>資料：企画部課税課（固定資産概要調書）</t>
  </si>
</sst>
</file>

<file path=xl/styles.xml><?xml version="1.0" encoding="utf-8"?>
<styleSheet xmlns="http://schemas.openxmlformats.org/spreadsheetml/2006/main">
  <numFmts count="7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#,##0.00_ ;[Red]\-#,##0.00\ "/>
    <numFmt numFmtId="210" formatCode="#,##0;[Red]\-#,##0&quot;円&quot;"/>
    <numFmt numFmtId="211" formatCode="#,##0;[Red]\-#,##0&quot;＆&quot;&quot;円&quot;"/>
    <numFmt numFmtId="212" formatCode="General&quot;円&quot;"/>
    <numFmt numFmtId="213" formatCode="General&quot;ろん&quot;"/>
    <numFmt numFmtId="214" formatCode="#,##0.00;&quot;△ &quot;#,##0.00"/>
    <numFmt numFmtId="215" formatCode="#,##0_ ;[Red]\-#,##0\ "/>
    <numFmt numFmtId="216" formatCode="0_);\(0\)"/>
    <numFmt numFmtId="217" formatCode="#,##0_);\(#,##0\)"/>
    <numFmt numFmtId="218" formatCode="000"/>
    <numFmt numFmtId="219" formatCode="\ \ 0"/>
    <numFmt numFmtId="220" formatCode="&quot;(&quot;\ \ 0&quot;)&quot;"/>
    <numFmt numFmtId="221" formatCode="&quot;(&quot;\ 0&quot;)&quot;"/>
    <numFmt numFmtId="222" formatCode="&quot;(&quot;0&quot;)&quot;"/>
    <numFmt numFmtId="223" formatCode="0.000"/>
    <numFmt numFmtId="224" formatCode="0.000_ ;[Red]\-0.000\ "/>
    <numFmt numFmtId="225" formatCode="#,##0.000;[Red]\-#,##0.000"/>
    <numFmt numFmtId="226" formatCode="#,##0.000_ ;[Red]\-#,##0.000\ "/>
    <numFmt numFmtId="227" formatCode="[$-411]ggge&quot;年&quot;\ m&quot;月&quot;d&quot;日&quot;"/>
    <numFmt numFmtId="228" formatCode="&quot;(&quot;\ \ 0.0&quot;)&quot;"/>
    <numFmt numFmtId="229" formatCode="0.0000"/>
    <numFmt numFmtId="230" formatCode="0.0000_ "/>
    <numFmt numFmtId="231" formatCode="&quot;(&quot;\ 0.0&quot;)&quot;"/>
    <numFmt numFmtId="232" formatCode="&quot;(&quot;\ 0.&quot;)&quot;"/>
    <numFmt numFmtId="233" formatCode="&quot;  0.0&quot;"/>
  </numFmts>
  <fonts count="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0" fillId="0" borderId="0" xfId="0" applyBorder="1" applyAlignment="1">
      <alignment/>
    </xf>
    <xf numFmtId="0" fontId="4" fillId="0" borderId="1" xfId="0" applyFont="1" applyBorder="1" applyAlignment="1">
      <alignment/>
    </xf>
    <xf numFmtId="0" fontId="0" fillId="0" borderId="1" xfId="0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/>
    </xf>
    <xf numFmtId="0" fontId="4" fillId="0" borderId="0" xfId="0" applyFont="1" applyAlignment="1">
      <alignment/>
    </xf>
    <xf numFmtId="0" fontId="4" fillId="0" borderId="3" xfId="0" applyFont="1" applyBorder="1" applyAlignment="1">
      <alignment/>
    </xf>
    <xf numFmtId="38" fontId="4" fillId="0" borderId="0" xfId="17" applyFont="1" applyAlignment="1">
      <alignment/>
    </xf>
    <xf numFmtId="180" fontId="4" fillId="0" borderId="0" xfId="0" applyNumberFormat="1" applyFont="1" applyAlignment="1">
      <alignment/>
    </xf>
    <xf numFmtId="228" fontId="4" fillId="0" borderId="0" xfId="17" applyNumberFormat="1" applyFont="1" applyAlignment="1">
      <alignment/>
    </xf>
    <xf numFmtId="228" fontId="4" fillId="0" borderId="0" xfId="0" applyNumberFormat="1" applyFont="1" applyAlignment="1">
      <alignment/>
    </xf>
    <xf numFmtId="220" fontId="0" fillId="0" borderId="0" xfId="0" applyNumberFormat="1" applyAlignment="1">
      <alignment/>
    </xf>
    <xf numFmtId="38" fontId="4" fillId="0" borderId="0" xfId="17" applyFont="1" applyFill="1" applyBorder="1" applyAlignment="1">
      <alignment/>
    </xf>
    <xf numFmtId="180" fontId="4" fillId="0" borderId="0" xfId="0" applyNumberFormat="1" applyFont="1" applyFill="1" applyBorder="1" applyAlignment="1">
      <alignment/>
    </xf>
    <xf numFmtId="228" fontId="4" fillId="0" borderId="0" xfId="17" applyNumberFormat="1" applyFont="1" applyFill="1" applyBorder="1" applyAlignment="1">
      <alignment/>
    </xf>
    <xf numFmtId="228" fontId="4" fillId="0" borderId="0" xfId="0" applyNumberFormat="1" applyFont="1" applyFill="1" applyBorder="1" applyAlignment="1">
      <alignment/>
    </xf>
    <xf numFmtId="220" fontId="4" fillId="0" borderId="0" xfId="0" applyNumberFormat="1" applyFont="1" applyFill="1" applyBorder="1" applyAlignment="1">
      <alignment/>
    </xf>
    <xf numFmtId="177" fontId="4" fillId="0" borderId="1" xfId="17" applyNumberFormat="1" applyFont="1" applyBorder="1" applyAlignment="1">
      <alignment/>
    </xf>
    <xf numFmtId="38" fontId="4" fillId="0" borderId="0" xfId="17" applyNumberFormat="1" applyFont="1" applyFill="1" applyBorder="1" applyAlignment="1">
      <alignment/>
    </xf>
    <xf numFmtId="215" fontId="4" fillId="0" borderId="0" xfId="17" applyNumberFormat="1" applyFont="1" applyFill="1" applyBorder="1" applyAlignment="1">
      <alignment/>
    </xf>
    <xf numFmtId="177" fontId="4" fillId="0" borderId="0" xfId="17" applyNumberFormat="1" applyFont="1" applyFill="1" applyBorder="1" applyAlignment="1">
      <alignment/>
    </xf>
    <xf numFmtId="215" fontId="0" fillId="0" borderId="0" xfId="0" applyNumberFormat="1" applyAlignment="1">
      <alignment/>
    </xf>
    <xf numFmtId="206" fontId="4" fillId="0" borderId="0" xfId="17" applyNumberFormat="1" applyFont="1" applyFill="1" applyBorder="1" applyAlignment="1">
      <alignment/>
    </xf>
    <xf numFmtId="177" fontId="4" fillId="0" borderId="0" xfId="17" applyNumberFormat="1" applyFont="1" applyBorder="1" applyAlignment="1">
      <alignment/>
    </xf>
    <xf numFmtId="0" fontId="4" fillId="0" borderId="5" xfId="0" applyFont="1" applyBorder="1" applyAlignment="1">
      <alignment/>
    </xf>
    <xf numFmtId="0" fontId="4" fillId="0" borderId="0" xfId="0" applyFont="1" applyBorder="1" applyAlignment="1">
      <alignment horizontal="right"/>
    </xf>
    <xf numFmtId="177" fontId="4" fillId="0" borderId="0" xfId="0" applyNumberFormat="1" applyFont="1" applyFill="1" applyBorder="1" applyAlignment="1">
      <alignment/>
    </xf>
    <xf numFmtId="177" fontId="0" fillId="0" borderId="0" xfId="0" applyNumberFormat="1" applyAlignment="1">
      <alignment/>
    </xf>
    <xf numFmtId="0" fontId="4" fillId="0" borderId="0" xfId="0" applyFont="1" applyAlignment="1">
      <alignment horizontal="distributed"/>
    </xf>
    <xf numFmtId="0" fontId="4" fillId="0" borderId="0" xfId="0" applyFont="1" applyAlignment="1">
      <alignment horizontal="left"/>
    </xf>
    <xf numFmtId="0" fontId="4" fillId="0" borderId="1" xfId="0" applyFont="1" applyBorder="1" applyAlignment="1">
      <alignment horizontal="right"/>
    </xf>
    <xf numFmtId="0" fontId="4" fillId="0" borderId="1" xfId="0" applyFont="1" applyBorder="1" applyAlignment="1">
      <alignment horizontal="left"/>
    </xf>
    <xf numFmtId="0" fontId="6" fillId="0" borderId="0" xfId="0" applyFont="1" applyAlignment="1">
      <alignment horizontal="distributed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676275</xdr:colOff>
      <xdr:row>12</xdr:row>
      <xdr:rowOff>0</xdr:rowOff>
    </xdr:from>
    <xdr:to>
      <xdr:col>24</xdr:col>
      <xdr:colOff>0</xdr:colOff>
      <xdr:row>12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7353300" y="2266950"/>
          <a:ext cx="6953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104775</xdr:colOff>
      <xdr:row>14</xdr:row>
      <xdr:rowOff>38100</xdr:rowOff>
    </xdr:from>
    <xdr:to>
      <xdr:col>18</xdr:col>
      <xdr:colOff>133350</xdr:colOff>
      <xdr:row>15</xdr:row>
      <xdr:rowOff>19050</xdr:rowOff>
    </xdr:to>
    <xdr:sp>
      <xdr:nvSpPr>
        <xdr:cNvPr id="2" name="Rectangle 2"/>
        <xdr:cNvSpPr>
          <a:spLocks/>
        </xdr:cNvSpPr>
      </xdr:nvSpPr>
      <xdr:spPr>
        <a:xfrm>
          <a:off x="5086350" y="2724150"/>
          <a:ext cx="7048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104775</xdr:colOff>
      <xdr:row>17</xdr:row>
      <xdr:rowOff>38100</xdr:rowOff>
    </xdr:from>
    <xdr:to>
      <xdr:col>18</xdr:col>
      <xdr:colOff>133350</xdr:colOff>
      <xdr:row>18</xdr:row>
      <xdr:rowOff>19050</xdr:rowOff>
    </xdr:to>
    <xdr:sp>
      <xdr:nvSpPr>
        <xdr:cNvPr id="3" name="Rectangle 3"/>
        <xdr:cNvSpPr>
          <a:spLocks/>
        </xdr:cNvSpPr>
      </xdr:nvSpPr>
      <xdr:spPr>
        <a:xfrm>
          <a:off x="5086350" y="3352800"/>
          <a:ext cx="7048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104775</xdr:colOff>
      <xdr:row>20</xdr:row>
      <xdr:rowOff>38100</xdr:rowOff>
    </xdr:from>
    <xdr:to>
      <xdr:col>12</xdr:col>
      <xdr:colOff>133350</xdr:colOff>
      <xdr:row>21</xdr:row>
      <xdr:rowOff>19050</xdr:rowOff>
    </xdr:to>
    <xdr:sp>
      <xdr:nvSpPr>
        <xdr:cNvPr id="4" name="Rectangle 4"/>
        <xdr:cNvSpPr>
          <a:spLocks/>
        </xdr:cNvSpPr>
      </xdr:nvSpPr>
      <xdr:spPr>
        <a:xfrm>
          <a:off x="3467100" y="3981450"/>
          <a:ext cx="6762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 </a:t>
          </a:r>
        </a:p>
      </xdr:txBody>
    </xdr:sp>
    <xdr:clientData/>
  </xdr:twoCellAnchor>
  <xdr:twoCellAnchor>
    <xdr:from>
      <xdr:col>10</xdr:col>
      <xdr:colOff>104775</xdr:colOff>
      <xdr:row>17</xdr:row>
      <xdr:rowOff>38100</xdr:rowOff>
    </xdr:from>
    <xdr:to>
      <xdr:col>12</xdr:col>
      <xdr:colOff>133350</xdr:colOff>
      <xdr:row>18</xdr:row>
      <xdr:rowOff>19050</xdr:rowOff>
    </xdr:to>
    <xdr:sp>
      <xdr:nvSpPr>
        <xdr:cNvPr id="5" name="Rectangle 5"/>
        <xdr:cNvSpPr>
          <a:spLocks/>
        </xdr:cNvSpPr>
      </xdr:nvSpPr>
      <xdr:spPr>
        <a:xfrm>
          <a:off x="3467100" y="3352800"/>
          <a:ext cx="6762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104775</xdr:colOff>
      <xdr:row>17</xdr:row>
      <xdr:rowOff>38100</xdr:rowOff>
    </xdr:from>
    <xdr:to>
      <xdr:col>9</xdr:col>
      <xdr:colOff>133350</xdr:colOff>
      <xdr:row>18</xdr:row>
      <xdr:rowOff>19050</xdr:rowOff>
    </xdr:to>
    <xdr:sp>
      <xdr:nvSpPr>
        <xdr:cNvPr id="6" name="Rectangle 6"/>
        <xdr:cNvSpPr>
          <a:spLocks/>
        </xdr:cNvSpPr>
      </xdr:nvSpPr>
      <xdr:spPr>
        <a:xfrm>
          <a:off x="2647950" y="3352800"/>
          <a:ext cx="6762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104775</xdr:colOff>
      <xdr:row>20</xdr:row>
      <xdr:rowOff>38100</xdr:rowOff>
    </xdr:from>
    <xdr:to>
      <xdr:col>9</xdr:col>
      <xdr:colOff>133350</xdr:colOff>
      <xdr:row>21</xdr:row>
      <xdr:rowOff>19050</xdr:rowOff>
    </xdr:to>
    <xdr:sp>
      <xdr:nvSpPr>
        <xdr:cNvPr id="7" name="Rectangle 7"/>
        <xdr:cNvSpPr>
          <a:spLocks/>
        </xdr:cNvSpPr>
      </xdr:nvSpPr>
      <xdr:spPr>
        <a:xfrm>
          <a:off x="2647950" y="3981450"/>
          <a:ext cx="6762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161925</xdr:colOff>
      <xdr:row>33</xdr:row>
      <xdr:rowOff>38100</xdr:rowOff>
    </xdr:from>
    <xdr:to>
      <xdr:col>7</xdr:col>
      <xdr:colOff>57150</xdr:colOff>
      <xdr:row>34</xdr:row>
      <xdr:rowOff>19050</xdr:rowOff>
    </xdr:to>
    <xdr:sp>
      <xdr:nvSpPr>
        <xdr:cNvPr id="8" name="Rectangle 8"/>
        <xdr:cNvSpPr>
          <a:spLocks/>
        </xdr:cNvSpPr>
      </xdr:nvSpPr>
      <xdr:spPr>
        <a:xfrm>
          <a:off x="1924050" y="6705600"/>
          <a:ext cx="6762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 </a:t>
          </a:r>
        </a:p>
      </xdr:txBody>
    </xdr:sp>
    <xdr:clientData/>
  </xdr:twoCellAnchor>
  <xdr:twoCellAnchor>
    <xdr:from>
      <xdr:col>14</xdr:col>
      <xdr:colOff>257175</xdr:colOff>
      <xdr:row>20</xdr:row>
      <xdr:rowOff>38100</xdr:rowOff>
    </xdr:from>
    <xdr:to>
      <xdr:col>17</xdr:col>
      <xdr:colOff>114300</xdr:colOff>
      <xdr:row>21</xdr:row>
      <xdr:rowOff>19050</xdr:rowOff>
    </xdr:to>
    <xdr:sp>
      <xdr:nvSpPr>
        <xdr:cNvPr id="9" name="Rectangle 9"/>
        <xdr:cNvSpPr>
          <a:spLocks/>
        </xdr:cNvSpPr>
      </xdr:nvSpPr>
      <xdr:spPr>
        <a:xfrm>
          <a:off x="4610100" y="3981450"/>
          <a:ext cx="657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161925</xdr:colOff>
      <xdr:row>30</xdr:row>
      <xdr:rowOff>38100</xdr:rowOff>
    </xdr:from>
    <xdr:to>
      <xdr:col>7</xdr:col>
      <xdr:colOff>57150</xdr:colOff>
      <xdr:row>31</xdr:row>
      <xdr:rowOff>19050</xdr:rowOff>
    </xdr:to>
    <xdr:sp>
      <xdr:nvSpPr>
        <xdr:cNvPr id="10" name="Rectangle 10"/>
        <xdr:cNvSpPr>
          <a:spLocks/>
        </xdr:cNvSpPr>
      </xdr:nvSpPr>
      <xdr:spPr>
        <a:xfrm>
          <a:off x="1924050" y="6076950"/>
          <a:ext cx="6762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 </a:t>
          </a:r>
        </a:p>
      </xdr:txBody>
    </xdr:sp>
    <xdr:clientData/>
  </xdr:twoCellAnchor>
  <xdr:twoCellAnchor>
    <xdr:from>
      <xdr:col>5</xdr:col>
      <xdr:colOff>161925</xdr:colOff>
      <xdr:row>27</xdr:row>
      <xdr:rowOff>38100</xdr:rowOff>
    </xdr:from>
    <xdr:to>
      <xdr:col>7</xdr:col>
      <xdr:colOff>57150</xdr:colOff>
      <xdr:row>28</xdr:row>
      <xdr:rowOff>19050</xdr:rowOff>
    </xdr:to>
    <xdr:sp>
      <xdr:nvSpPr>
        <xdr:cNvPr id="11" name="Rectangle 11"/>
        <xdr:cNvSpPr>
          <a:spLocks/>
        </xdr:cNvSpPr>
      </xdr:nvSpPr>
      <xdr:spPr>
        <a:xfrm>
          <a:off x="1924050" y="5448300"/>
          <a:ext cx="6762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 </a:t>
          </a:r>
        </a:p>
      </xdr:txBody>
    </xdr:sp>
    <xdr:clientData/>
  </xdr:twoCellAnchor>
  <xdr:twoCellAnchor>
    <xdr:from>
      <xdr:col>5</xdr:col>
      <xdr:colOff>161925</xdr:colOff>
      <xdr:row>30</xdr:row>
      <xdr:rowOff>38100</xdr:rowOff>
    </xdr:from>
    <xdr:to>
      <xdr:col>7</xdr:col>
      <xdr:colOff>57150</xdr:colOff>
      <xdr:row>31</xdr:row>
      <xdr:rowOff>19050</xdr:rowOff>
    </xdr:to>
    <xdr:sp>
      <xdr:nvSpPr>
        <xdr:cNvPr id="12" name="Rectangle 12"/>
        <xdr:cNvSpPr>
          <a:spLocks/>
        </xdr:cNvSpPr>
      </xdr:nvSpPr>
      <xdr:spPr>
        <a:xfrm>
          <a:off x="1924050" y="6076950"/>
          <a:ext cx="6762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 </a:t>
          </a:r>
        </a:p>
      </xdr:txBody>
    </xdr:sp>
    <xdr:clientData/>
  </xdr:twoCellAnchor>
  <xdr:twoCellAnchor>
    <xdr:from>
      <xdr:col>16</xdr:col>
      <xdr:colOff>104775</xdr:colOff>
      <xdr:row>13</xdr:row>
      <xdr:rowOff>0</xdr:rowOff>
    </xdr:from>
    <xdr:to>
      <xdr:col>18</xdr:col>
      <xdr:colOff>133350</xdr:colOff>
      <xdr:row>13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5086350" y="2476500"/>
          <a:ext cx="704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104775</xdr:colOff>
      <xdr:row>14</xdr:row>
      <xdr:rowOff>38100</xdr:rowOff>
    </xdr:from>
    <xdr:to>
      <xdr:col>18</xdr:col>
      <xdr:colOff>133350</xdr:colOff>
      <xdr:row>15</xdr:row>
      <xdr:rowOff>19050</xdr:rowOff>
    </xdr:to>
    <xdr:sp>
      <xdr:nvSpPr>
        <xdr:cNvPr id="14" name="Rectangle 14"/>
        <xdr:cNvSpPr>
          <a:spLocks/>
        </xdr:cNvSpPr>
      </xdr:nvSpPr>
      <xdr:spPr>
        <a:xfrm>
          <a:off x="5086350" y="2724150"/>
          <a:ext cx="7048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104775</xdr:colOff>
      <xdr:row>17</xdr:row>
      <xdr:rowOff>38100</xdr:rowOff>
    </xdr:from>
    <xdr:to>
      <xdr:col>12</xdr:col>
      <xdr:colOff>133350</xdr:colOff>
      <xdr:row>18</xdr:row>
      <xdr:rowOff>19050</xdr:rowOff>
    </xdr:to>
    <xdr:sp>
      <xdr:nvSpPr>
        <xdr:cNvPr id="15" name="Rectangle 15"/>
        <xdr:cNvSpPr>
          <a:spLocks/>
        </xdr:cNvSpPr>
      </xdr:nvSpPr>
      <xdr:spPr>
        <a:xfrm>
          <a:off x="3467100" y="3352800"/>
          <a:ext cx="6762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 </a:t>
          </a:r>
        </a:p>
      </xdr:txBody>
    </xdr:sp>
    <xdr:clientData/>
  </xdr:twoCellAnchor>
  <xdr:twoCellAnchor>
    <xdr:from>
      <xdr:col>10</xdr:col>
      <xdr:colOff>104775</xdr:colOff>
      <xdr:row>14</xdr:row>
      <xdr:rowOff>38100</xdr:rowOff>
    </xdr:from>
    <xdr:to>
      <xdr:col>12</xdr:col>
      <xdr:colOff>133350</xdr:colOff>
      <xdr:row>15</xdr:row>
      <xdr:rowOff>19050</xdr:rowOff>
    </xdr:to>
    <xdr:sp>
      <xdr:nvSpPr>
        <xdr:cNvPr id="16" name="Rectangle 16"/>
        <xdr:cNvSpPr>
          <a:spLocks/>
        </xdr:cNvSpPr>
      </xdr:nvSpPr>
      <xdr:spPr>
        <a:xfrm>
          <a:off x="3467100" y="2724150"/>
          <a:ext cx="6762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104775</xdr:colOff>
      <xdr:row>14</xdr:row>
      <xdr:rowOff>38100</xdr:rowOff>
    </xdr:from>
    <xdr:to>
      <xdr:col>9</xdr:col>
      <xdr:colOff>133350</xdr:colOff>
      <xdr:row>15</xdr:row>
      <xdr:rowOff>19050</xdr:rowOff>
    </xdr:to>
    <xdr:sp>
      <xdr:nvSpPr>
        <xdr:cNvPr id="17" name="Rectangle 17"/>
        <xdr:cNvSpPr>
          <a:spLocks/>
        </xdr:cNvSpPr>
      </xdr:nvSpPr>
      <xdr:spPr>
        <a:xfrm>
          <a:off x="2647950" y="2724150"/>
          <a:ext cx="6762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104775</xdr:colOff>
      <xdr:row>17</xdr:row>
      <xdr:rowOff>38100</xdr:rowOff>
    </xdr:from>
    <xdr:to>
      <xdr:col>9</xdr:col>
      <xdr:colOff>133350</xdr:colOff>
      <xdr:row>18</xdr:row>
      <xdr:rowOff>19050</xdr:rowOff>
    </xdr:to>
    <xdr:sp>
      <xdr:nvSpPr>
        <xdr:cNvPr id="18" name="Rectangle 18"/>
        <xdr:cNvSpPr>
          <a:spLocks/>
        </xdr:cNvSpPr>
      </xdr:nvSpPr>
      <xdr:spPr>
        <a:xfrm>
          <a:off x="2647950" y="3352800"/>
          <a:ext cx="6762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161925</xdr:colOff>
      <xdr:row>30</xdr:row>
      <xdr:rowOff>38100</xdr:rowOff>
    </xdr:from>
    <xdr:to>
      <xdr:col>7</xdr:col>
      <xdr:colOff>57150</xdr:colOff>
      <xdr:row>31</xdr:row>
      <xdr:rowOff>19050</xdr:rowOff>
    </xdr:to>
    <xdr:sp>
      <xdr:nvSpPr>
        <xdr:cNvPr id="19" name="Rectangle 19"/>
        <xdr:cNvSpPr>
          <a:spLocks/>
        </xdr:cNvSpPr>
      </xdr:nvSpPr>
      <xdr:spPr>
        <a:xfrm>
          <a:off x="1924050" y="6076950"/>
          <a:ext cx="6762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 </a:t>
          </a:r>
        </a:p>
      </xdr:txBody>
    </xdr:sp>
    <xdr:clientData/>
  </xdr:twoCellAnchor>
  <xdr:twoCellAnchor>
    <xdr:from>
      <xdr:col>14</xdr:col>
      <xdr:colOff>257175</xdr:colOff>
      <xdr:row>17</xdr:row>
      <xdr:rowOff>38100</xdr:rowOff>
    </xdr:from>
    <xdr:to>
      <xdr:col>17</xdr:col>
      <xdr:colOff>114300</xdr:colOff>
      <xdr:row>18</xdr:row>
      <xdr:rowOff>19050</xdr:rowOff>
    </xdr:to>
    <xdr:sp>
      <xdr:nvSpPr>
        <xdr:cNvPr id="20" name="Rectangle 20"/>
        <xdr:cNvSpPr>
          <a:spLocks/>
        </xdr:cNvSpPr>
      </xdr:nvSpPr>
      <xdr:spPr>
        <a:xfrm>
          <a:off x="4610100" y="3352800"/>
          <a:ext cx="657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161925</xdr:colOff>
      <xdr:row>27</xdr:row>
      <xdr:rowOff>38100</xdr:rowOff>
    </xdr:from>
    <xdr:to>
      <xdr:col>7</xdr:col>
      <xdr:colOff>57150</xdr:colOff>
      <xdr:row>28</xdr:row>
      <xdr:rowOff>19050</xdr:rowOff>
    </xdr:to>
    <xdr:sp>
      <xdr:nvSpPr>
        <xdr:cNvPr id="21" name="Rectangle 21"/>
        <xdr:cNvSpPr>
          <a:spLocks/>
        </xdr:cNvSpPr>
      </xdr:nvSpPr>
      <xdr:spPr>
        <a:xfrm>
          <a:off x="1924050" y="5448300"/>
          <a:ext cx="6762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 </a:t>
          </a:r>
        </a:p>
      </xdr:txBody>
    </xdr:sp>
    <xdr:clientData/>
  </xdr:twoCellAnchor>
  <xdr:twoCellAnchor>
    <xdr:from>
      <xdr:col>5</xdr:col>
      <xdr:colOff>161925</xdr:colOff>
      <xdr:row>24</xdr:row>
      <xdr:rowOff>38100</xdr:rowOff>
    </xdr:from>
    <xdr:to>
      <xdr:col>7</xdr:col>
      <xdr:colOff>57150</xdr:colOff>
      <xdr:row>25</xdr:row>
      <xdr:rowOff>19050</xdr:rowOff>
    </xdr:to>
    <xdr:sp>
      <xdr:nvSpPr>
        <xdr:cNvPr id="22" name="Rectangle 22"/>
        <xdr:cNvSpPr>
          <a:spLocks/>
        </xdr:cNvSpPr>
      </xdr:nvSpPr>
      <xdr:spPr>
        <a:xfrm>
          <a:off x="1924050" y="4819650"/>
          <a:ext cx="6762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 </a:t>
          </a:r>
        </a:p>
      </xdr:txBody>
    </xdr:sp>
    <xdr:clientData/>
  </xdr:twoCellAnchor>
  <xdr:twoCellAnchor>
    <xdr:from>
      <xdr:col>5</xdr:col>
      <xdr:colOff>161925</xdr:colOff>
      <xdr:row>27</xdr:row>
      <xdr:rowOff>38100</xdr:rowOff>
    </xdr:from>
    <xdr:to>
      <xdr:col>7</xdr:col>
      <xdr:colOff>57150</xdr:colOff>
      <xdr:row>28</xdr:row>
      <xdr:rowOff>19050</xdr:rowOff>
    </xdr:to>
    <xdr:sp>
      <xdr:nvSpPr>
        <xdr:cNvPr id="23" name="Rectangle 23"/>
        <xdr:cNvSpPr>
          <a:spLocks/>
        </xdr:cNvSpPr>
      </xdr:nvSpPr>
      <xdr:spPr>
        <a:xfrm>
          <a:off x="1924050" y="5448300"/>
          <a:ext cx="6762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1"/>
  <sheetViews>
    <sheetView tabSelected="1" workbookViewId="0" topLeftCell="A1">
      <selection activeCell="X43" sqref="X43"/>
    </sheetView>
  </sheetViews>
  <sheetFormatPr defaultColWidth="9.00390625" defaultRowHeight="13.5"/>
  <cols>
    <col min="1" max="1" width="6.625" style="0" customWidth="1"/>
    <col min="2" max="2" width="2.625" style="0" customWidth="1"/>
    <col min="3" max="3" width="8.625" style="0" customWidth="1"/>
    <col min="4" max="5" width="2.625" style="0" customWidth="1"/>
    <col min="6" max="6" width="7.625" style="0" customWidth="1"/>
    <col min="7" max="7" width="2.625" style="0" customWidth="1"/>
    <col min="8" max="8" width="2.25390625" style="0" customWidth="1"/>
    <col min="9" max="9" width="6.25390625" style="0" customWidth="1"/>
    <col min="10" max="11" width="2.25390625" style="0" customWidth="1"/>
    <col min="12" max="12" width="6.25390625" style="0" customWidth="1"/>
    <col min="13" max="14" width="2.25390625" style="0" customWidth="1"/>
    <col min="15" max="15" width="6.00390625" style="0" bestFit="1" customWidth="1"/>
    <col min="16" max="17" width="2.25390625" style="0" customWidth="1"/>
    <col min="18" max="18" width="6.625" style="0" bestFit="1" customWidth="1"/>
    <col min="19" max="20" width="2.25390625" style="0" customWidth="1"/>
    <col min="21" max="21" width="6.625" style="0" bestFit="1" customWidth="1"/>
    <col min="22" max="22" width="2.25390625" style="0" customWidth="1"/>
  </cols>
  <sheetData>
    <row r="1" spans="1:6" ht="13.5">
      <c r="A1" s="35"/>
      <c r="B1" s="35"/>
      <c r="C1" s="35"/>
      <c r="D1" s="35"/>
      <c r="E1" s="35"/>
      <c r="F1" s="35"/>
    </row>
    <row r="2" spans="1:3" ht="13.5">
      <c r="A2" s="1"/>
      <c r="B2" s="1"/>
      <c r="C2" s="1"/>
    </row>
    <row r="3" spans="1:3" ht="13.5">
      <c r="A3" s="1"/>
      <c r="B3" s="1"/>
      <c r="C3" s="1"/>
    </row>
    <row r="5" spans="6:16" ht="14.25">
      <c r="F5" s="38" t="s">
        <v>0</v>
      </c>
      <c r="G5" s="38"/>
      <c r="H5" s="38"/>
      <c r="I5" s="38"/>
      <c r="J5" s="38"/>
      <c r="K5" s="38"/>
      <c r="L5" s="38"/>
      <c r="M5" s="38"/>
      <c r="N5" s="38"/>
      <c r="O5" s="38"/>
      <c r="P5" s="38"/>
    </row>
    <row r="8" spans="1:27" s="4" customFormat="1" ht="13.5">
      <c r="A8" s="2"/>
      <c r="B8" s="37" t="s">
        <v>1</v>
      </c>
      <c r="C8" s="37"/>
      <c r="D8" s="37"/>
      <c r="E8" s="37"/>
      <c r="F8" s="37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6" t="s">
        <v>2</v>
      </c>
      <c r="S8" s="36"/>
      <c r="T8" s="36"/>
      <c r="U8" s="36"/>
      <c r="V8" s="36"/>
      <c r="W8" s="2"/>
      <c r="X8" s="2"/>
      <c r="Y8" s="2"/>
      <c r="Z8" s="2"/>
      <c r="AA8" s="2"/>
    </row>
    <row r="9" spans="2:21" s="2" customFormat="1" ht="17.25" customHeight="1">
      <c r="B9" s="5"/>
      <c r="C9" s="5"/>
      <c r="D9" s="6"/>
      <c r="E9" s="7"/>
      <c r="F9" s="7"/>
      <c r="G9" s="8"/>
      <c r="H9" s="7"/>
      <c r="I9" s="7"/>
      <c r="J9" s="8"/>
      <c r="K9" s="7"/>
      <c r="L9" s="7"/>
      <c r="M9" s="8"/>
      <c r="N9" s="7"/>
      <c r="O9" s="7"/>
      <c r="P9" s="8"/>
      <c r="Q9" s="7"/>
      <c r="R9" s="7"/>
      <c r="S9" s="8"/>
      <c r="T9" s="7"/>
      <c r="U9" s="7"/>
    </row>
    <row r="10" spans="2:21" s="2" customFormat="1" ht="17.25" customHeight="1">
      <c r="B10" s="7"/>
      <c r="C10" s="5" t="s">
        <v>3</v>
      </c>
      <c r="D10" s="9"/>
      <c r="E10" s="5"/>
      <c r="F10" s="5" t="s">
        <v>4</v>
      </c>
      <c r="G10" s="9"/>
      <c r="H10" s="5"/>
      <c r="I10" s="5" t="s">
        <v>5</v>
      </c>
      <c r="J10" s="9"/>
      <c r="K10" s="5"/>
      <c r="L10" s="5" t="s">
        <v>6</v>
      </c>
      <c r="M10" s="9"/>
      <c r="N10" s="5"/>
      <c r="O10" s="5" t="s">
        <v>7</v>
      </c>
      <c r="P10" s="9"/>
      <c r="Q10" s="5"/>
      <c r="R10" s="5" t="s">
        <v>8</v>
      </c>
      <c r="S10" s="9"/>
      <c r="T10" s="5"/>
      <c r="U10" s="5" t="s">
        <v>9</v>
      </c>
    </row>
    <row r="11" spans="1:27" s="4" customFormat="1" ht="18.75" customHeight="1">
      <c r="A11" s="2"/>
      <c r="B11" s="3"/>
      <c r="C11" s="3"/>
      <c r="D11" s="10"/>
      <c r="E11" s="3"/>
      <c r="F11" s="3"/>
      <c r="G11" s="10"/>
      <c r="H11" s="3"/>
      <c r="I11" s="3"/>
      <c r="J11" s="10"/>
      <c r="K11" s="3"/>
      <c r="L11" s="3"/>
      <c r="M11" s="10"/>
      <c r="N11" s="3"/>
      <c r="O11" s="3"/>
      <c r="P11" s="10"/>
      <c r="Q11" s="3"/>
      <c r="R11" s="3"/>
      <c r="S11" s="10"/>
      <c r="T11" s="3"/>
      <c r="U11" s="3"/>
      <c r="W11" s="2"/>
      <c r="X11" s="2"/>
      <c r="Y11" s="2"/>
      <c r="Z11" s="2"/>
      <c r="AA11" s="2"/>
    </row>
    <row r="12" spans="2:21" ht="16.5" customHeight="1">
      <c r="B12" s="11"/>
      <c r="C12" s="11"/>
      <c r="D12" s="12"/>
      <c r="E12" s="11"/>
      <c r="F12" s="13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</row>
    <row r="13" spans="2:21" ht="16.5" customHeight="1">
      <c r="B13" s="11"/>
      <c r="C13" s="11"/>
      <c r="D13" s="12"/>
      <c r="E13" s="11"/>
      <c r="F13" s="13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</row>
    <row r="14" spans="2:21" ht="16.5" customHeight="1">
      <c r="B14" s="11"/>
      <c r="C14" s="11" t="str">
        <f>+"           12"</f>
        <v>           12</v>
      </c>
      <c r="D14" s="12"/>
      <c r="E14" s="11"/>
      <c r="F14" s="13">
        <f>SUM(I14:U14)</f>
        <v>1797</v>
      </c>
      <c r="G14" s="14"/>
      <c r="H14" s="14"/>
      <c r="I14" s="14">
        <v>423</v>
      </c>
      <c r="J14" s="14"/>
      <c r="K14" s="14"/>
      <c r="L14" s="14">
        <v>22.2</v>
      </c>
      <c r="M14" s="14"/>
      <c r="N14" s="14"/>
      <c r="O14" s="14">
        <v>147.8</v>
      </c>
      <c r="P14" s="14"/>
      <c r="Q14" s="14"/>
      <c r="R14" s="14">
        <v>240.1</v>
      </c>
      <c r="S14" s="14"/>
      <c r="T14" s="14"/>
      <c r="U14" s="14">
        <v>963.9</v>
      </c>
    </row>
    <row r="15" spans="2:22" ht="16.5" customHeight="1">
      <c r="B15" s="11"/>
      <c r="C15" s="11"/>
      <c r="D15" s="12"/>
      <c r="E15" s="11"/>
      <c r="F15" s="15">
        <f>SUM(I15:U15)</f>
        <v>100</v>
      </c>
      <c r="G15" s="16"/>
      <c r="H15" s="16"/>
      <c r="I15" s="16">
        <f>+ROUND(I14/F14*100,1)</f>
        <v>23.5</v>
      </c>
      <c r="J15" s="16"/>
      <c r="K15" s="16"/>
      <c r="L15" s="16">
        <f>+ROUNDUP(L14/F14*100,1)</f>
        <v>1.3</v>
      </c>
      <c r="M15" s="16"/>
      <c r="N15" s="16"/>
      <c r="O15" s="16">
        <f>+ROUND(O14/F14*100,1)</f>
        <v>8.2</v>
      </c>
      <c r="P15" s="16"/>
      <c r="Q15" s="16"/>
      <c r="R15" s="16">
        <f>+ROUND(R14/F14*100,1)</f>
        <v>13.4</v>
      </c>
      <c r="S15" s="16"/>
      <c r="T15" s="16"/>
      <c r="U15" s="16">
        <f>+ROUND(U14/F14*100,1)</f>
        <v>53.6</v>
      </c>
      <c r="V15" s="17"/>
    </row>
    <row r="16" spans="2:21" ht="16.5" customHeight="1">
      <c r="B16" s="11"/>
      <c r="C16" s="11"/>
      <c r="D16" s="12"/>
      <c r="E16" s="11"/>
      <c r="F16" s="13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</row>
    <row r="17" spans="2:21" ht="16.5" customHeight="1">
      <c r="B17" s="11"/>
      <c r="C17" s="11" t="str">
        <f>+"           13"</f>
        <v>           13</v>
      </c>
      <c r="D17" s="12"/>
      <c r="E17" s="11"/>
      <c r="F17" s="13">
        <f>SUM(I17:U17)</f>
        <v>1797</v>
      </c>
      <c r="G17" s="14"/>
      <c r="H17" s="14"/>
      <c r="I17" s="14">
        <v>428.6</v>
      </c>
      <c r="J17" s="14"/>
      <c r="K17" s="14"/>
      <c r="L17" s="14">
        <v>21.2</v>
      </c>
      <c r="M17" s="14"/>
      <c r="N17" s="14"/>
      <c r="O17" s="14">
        <v>146.6</v>
      </c>
      <c r="P17" s="14"/>
      <c r="Q17" s="14"/>
      <c r="R17" s="14">
        <v>240.3</v>
      </c>
      <c r="S17" s="14"/>
      <c r="T17" s="14"/>
      <c r="U17" s="14">
        <v>960.3</v>
      </c>
    </row>
    <row r="18" spans="2:21" ht="16.5" customHeight="1">
      <c r="B18" s="11"/>
      <c r="C18" s="11"/>
      <c r="D18" s="12"/>
      <c r="E18" s="11"/>
      <c r="F18" s="15">
        <f>SUM(I18:U18)</f>
        <v>100</v>
      </c>
      <c r="G18" s="16"/>
      <c r="H18" s="16"/>
      <c r="I18" s="16">
        <f>+ROUNDDOWN(I17/F17*100,1)</f>
        <v>23.8</v>
      </c>
      <c r="J18" s="16"/>
      <c r="K18" s="16"/>
      <c r="L18" s="16">
        <f>+ROUND(L17/F17*100,1)</f>
        <v>1.2</v>
      </c>
      <c r="M18" s="16"/>
      <c r="N18" s="16"/>
      <c r="O18" s="16">
        <f>+ROUND(O17/F17*100,1)</f>
        <v>8.2</v>
      </c>
      <c r="P18" s="16"/>
      <c r="Q18" s="16"/>
      <c r="R18" s="16">
        <f>+ROUND(R17/F17*100,1)</f>
        <v>13.4</v>
      </c>
      <c r="S18" s="16"/>
      <c r="T18" s="16"/>
      <c r="U18" s="16">
        <f>+ROUND(U17/F17*100,1)</f>
        <v>53.4</v>
      </c>
    </row>
    <row r="19" spans="2:21" ht="16.5" customHeight="1">
      <c r="B19" s="11"/>
      <c r="C19" s="11"/>
      <c r="D19" s="12"/>
      <c r="E19" s="11"/>
      <c r="F19" s="13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</row>
    <row r="20" spans="2:21" ht="16.5" customHeight="1">
      <c r="B20" s="11"/>
      <c r="C20" s="11" t="str">
        <f>+"           14"</f>
        <v>           14</v>
      </c>
      <c r="D20" s="12"/>
      <c r="E20" s="11"/>
      <c r="F20" s="13">
        <f>SUM(I20:U20)</f>
        <v>1797</v>
      </c>
      <c r="G20" s="14"/>
      <c r="H20" s="14"/>
      <c r="I20" s="19">
        <v>437.6</v>
      </c>
      <c r="J20" s="19"/>
      <c r="K20" s="19"/>
      <c r="L20" s="19">
        <v>20.1</v>
      </c>
      <c r="M20" s="19"/>
      <c r="N20" s="19"/>
      <c r="O20" s="19">
        <v>144</v>
      </c>
      <c r="P20" s="19"/>
      <c r="Q20" s="19"/>
      <c r="R20" s="19">
        <v>239.5</v>
      </c>
      <c r="S20" s="19"/>
      <c r="T20" s="19"/>
      <c r="U20" s="19">
        <v>955.8</v>
      </c>
    </row>
    <row r="21" spans="2:21" ht="16.5" customHeight="1">
      <c r="B21" s="11"/>
      <c r="C21" s="11"/>
      <c r="D21" s="12"/>
      <c r="E21" s="11"/>
      <c r="F21" s="15">
        <f>SUM(I21:U21)</f>
        <v>100</v>
      </c>
      <c r="G21" s="16"/>
      <c r="H21" s="16"/>
      <c r="I21" s="16">
        <f>+ROUND(I20/F20*100,1)</f>
        <v>24.4</v>
      </c>
      <c r="J21" s="16"/>
      <c r="K21" s="16"/>
      <c r="L21" s="16">
        <f>+ROUND(L20/F20*100,1)</f>
        <v>1.1</v>
      </c>
      <c r="M21" s="16"/>
      <c r="N21" s="16"/>
      <c r="O21" s="16">
        <f>+ROUND(O20/F20*100,1)</f>
        <v>8</v>
      </c>
      <c r="P21" s="16"/>
      <c r="Q21" s="16"/>
      <c r="R21" s="16">
        <f>+ROUND(R20/F20*100,1)</f>
        <v>13.3</v>
      </c>
      <c r="S21" s="16"/>
      <c r="T21" s="16"/>
      <c r="U21" s="16">
        <f>+ROUND(U20/F20*100,1)</f>
        <v>53.2</v>
      </c>
    </row>
    <row r="22" spans="2:21" ht="16.5" customHeight="1">
      <c r="B22" s="11"/>
      <c r="C22" s="11"/>
      <c r="D22" s="12"/>
      <c r="E22" s="11"/>
      <c r="F22" s="13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</row>
    <row r="23" spans="2:21" ht="16.5" customHeight="1">
      <c r="B23" s="11"/>
      <c r="C23" s="11" t="str">
        <f>+"           15"</f>
        <v>           15</v>
      </c>
      <c r="D23" s="12"/>
      <c r="E23" s="11"/>
      <c r="F23" s="13">
        <f>SUM(I23:U23)</f>
        <v>1797</v>
      </c>
      <c r="G23" s="14"/>
      <c r="H23" s="14"/>
      <c r="I23" s="19">
        <v>440.8</v>
      </c>
      <c r="J23" s="19"/>
      <c r="K23" s="19"/>
      <c r="L23" s="19">
        <v>18.7</v>
      </c>
      <c r="M23" s="19"/>
      <c r="N23" s="19"/>
      <c r="O23" s="19">
        <v>142.7</v>
      </c>
      <c r="P23" s="19"/>
      <c r="Q23" s="19"/>
      <c r="R23" s="19">
        <v>236.5</v>
      </c>
      <c r="S23" s="19"/>
      <c r="T23" s="19"/>
      <c r="U23" s="19">
        <v>958.3</v>
      </c>
    </row>
    <row r="24" spans="2:21" ht="16.5" customHeight="1">
      <c r="B24" s="11"/>
      <c r="C24" s="11"/>
      <c r="D24" s="12"/>
      <c r="E24" s="11"/>
      <c r="F24" s="15">
        <f>SUM(I24:U24)</f>
        <v>100</v>
      </c>
      <c r="G24" s="16"/>
      <c r="H24" s="16"/>
      <c r="I24" s="16">
        <f>+ROUND(I23/F23*100,1)</f>
        <v>24.5</v>
      </c>
      <c r="J24" s="16"/>
      <c r="K24" s="16"/>
      <c r="L24" s="16">
        <f>+ROUNDUP(L23/F23*100,1)</f>
        <v>1.1</v>
      </c>
      <c r="M24" s="16"/>
      <c r="N24" s="16"/>
      <c r="O24" s="16">
        <f>+ROUND(O23/F23*100,1)</f>
        <v>7.9</v>
      </c>
      <c r="P24" s="16"/>
      <c r="Q24" s="16"/>
      <c r="R24" s="16">
        <f>+ROUND(R23/F23*100,1)</f>
        <v>13.2</v>
      </c>
      <c r="S24" s="16"/>
      <c r="T24" s="16"/>
      <c r="U24" s="16">
        <f>+ROUND(U23/F23*100,1)</f>
        <v>53.3</v>
      </c>
    </row>
    <row r="25" spans="2:21" ht="16.5" customHeight="1">
      <c r="B25" s="11"/>
      <c r="C25" s="11"/>
      <c r="D25" s="12"/>
      <c r="E25" s="11"/>
      <c r="F25" s="13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</row>
    <row r="26" spans="2:21" ht="16.5" customHeight="1">
      <c r="B26" s="11"/>
      <c r="C26" s="11" t="str">
        <f>+"           16"</f>
        <v>           16</v>
      </c>
      <c r="D26" s="12"/>
      <c r="E26" s="11"/>
      <c r="F26" s="18">
        <f>SUM(I26:U26)</f>
        <v>1797</v>
      </c>
      <c r="G26" s="19"/>
      <c r="H26" s="19"/>
      <c r="I26" s="19">
        <v>447.7</v>
      </c>
      <c r="J26" s="19"/>
      <c r="K26" s="19"/>
      <c r="L26" s="19">
        <v>17.3</v>
      </c>
      <c r="M26" s="19"/>
      <c r="N26" s="19"/>
      <c r="O26" s="19">
        <v>140.3</v>
      </c>
      <c r="P26" s="19"/>
      <c r="Q26" s="19"/>
      <c r="R26" s="19">
        <v>236.4</v>
      </c>
      <c r="S26" s="19"/>
      <c r="T26" s="19"/>
      <c r="U26" s="19">
        <v>955.3</v>
      </c>
    </row>
    <row r="27" spans="2:21" ht="16.5" customHeight="1">
      <c r="B27" s="11"/>
      <c r="C27" s="11"/>
      <c r="D27" s="12"/>
      <c r="E27" s="11"/>
      <c r="F27" s="15">
        <f>SUM(I27:U27)</f>
        <v>100</v>
      </c>
      <c r="G27" s="16"/>
      <c r="H27" s="16"/>
      <c r="I27" s="16">
        <f>+ROUND(I26/F26*100,1)</f>
        <v>24.9</v>
      </c>
      <c r="J27" s="16"/>
      <c r="K27" s="16"/>
      <c r="L27" s="16">
        <f>+ROUND(L26/F26*100,1)</f>
        <v>1</v>
      </c>
      <c r="M27" s="16"/>
      <c r="N27" s="16"/>
      <c r="O27" s="16">
        <f>+ROUND(O26/F26*100,1)</f>
        <v>7.8</v>
      </c>
      <c r="P27" s="16"/>
      <c r="Q27" s="16"/>
      <c r="R27" s="16">
        <f>+ROUND(R26/F26*100,1)</f>
        <v>13.2</v>
      </c>
      <c r="S27" s="16"/>
      <c r="T27" s="16"/>
      <c r="U27" s="16">
        <f>+ROUNDDOWN(U26/F26*100,1)</f>
        <v>53.1</v>
      </c>
    </row>
    <row r="28" spans="2:21" ht="16.5" customHeight="1">
      <c r="B28" s="11"/>
      <c r="C28" s="11"/>
      <c r="D28" s="12"/>
      <c r="E28" s="11"/>
      <c r="F28" s="13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</row>
    <row r="29" spans="2:21" ht="16.5" customHeight="1">
      <c r="B29" s="11"/>
      <c r="C29" s="11" t="str">
        <f>+"           17"</f>
        <v>           17</v>
      </c>
      <c r="D29" s="12"/>
      <c r="E29" s="11"/>
      <c r="F29" s="18">
        <f>SUM(I29:U29)</f>
        <v>1797</v>
      </c>
      <c r="G29" s="19"/>
      <c r="H29" s="19"/>
      <c r="I29" s="19">
        <v>456.4</v>
      </c>
      <c r="J29" s="21"/>
      <c r="K29" s="21"/>
      <c r="L29" s="19">
        <v>15.4</v>
      </c>
      <c r="M29" s="21"/>
      <c r="N29" s="21"/>
      <c r="O29" s="19">
        <v>141.2</v>
      </c>
      <c r="P29" s="21"/>
      <c r="Q29" s="21"/>
      <c r="R29" s="19">
        <v>233.8</v>
      </c>
      <c r="S29" s="21"/>
      <c r="T29" s="21"/>
      <c r="U29" s="19">
        <v>950.2</v>
      </c>
    </row>
    <row r="30" spans="2:21" ht="16.5" customHeight="1">
      <c r="B30" s="11"/>
      <c r="C30" s="11"/>
      <c r="D30" s="12"/>
      <c r="E30" s="11"/>
      <c r="F30" s="20">
        <f>SUM(I30:U30)</f>
        <v>100</v>
      </c>
      <c r="G30" s="21"/>
      <c r="H30" s="21"/>
      <c r="I30" s="21">
        <f>+ROUNDDOWN(I29/F29*100,1)</f>
        <v>25.3</v>
      </c>
      <c r="J30" s="21"/>
      <c r="K30" s="21"/>
      <c r="L30" s="21">
        <f>+ROUND(L29/F29*100,1)</f>
        <v>0.9</v>
      </c>
      <c r="M30" s="21"/>
      <c r="N30" s="21"/>
      <c r="O30" s="21">
        <f>+ROUND(O29/F29*100,1)</f>
        <v>7.9</v>
      </c>
      <c r="P30" s="21"/>
      <c r="Q30" s="21"/>
      <c r="R30" s="21">
        <f>+ROUND(R29/F29*100,1)</f>
        <v>13</v>
      </c>
      <c r="S30" s="22"/>
      <c r="T30" s="22"/>
      <c r="U30" s="21">
        <f>+ROUND(U29/F29*100,1)</f>
        <v>52.9</v>
      </c>
    </row>
    <row r="31" spans="2:21" ht="16.5" customHeight="1">
      <c r="B31" s="11"/>
      <c r="C31" s="11"/>
      <c r="D31" s="12"/>
      <c r="E31" s="11"/>
      <c r="F31" s="13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</row>
    <row r="32" spans="2:21" ht="16.5" customHeight="1">
      <c r="B32" s="11"/>
      <c r="C32" s="11" t="str">
        <f>+"           18"</f>
        <v>           18</v>
      </c>
      <c r="D32" s="12"/>
      <c r="E32" s="11"/>
      <c r="F32" s="24">
        <f>SUM(I32:U32)</f>
        <v>1797</v>
      </c>
      <c r="G32" s="21"/>
      <c r="H32" s="21"/>
      <c r="I32" s="19">
        <v>463.8</v>
      </c>
      <c r="J32" s="21"/>
      <c r="K32" s="21"/>
      <c r="L32" s="19">
        <v>14.7</v>
      </c>
      <c r="M32" s="21"/>
      <c r="N32" s="21"/>
      <c r="O32" s="19">
        <v>140.2</v>
      </c>
      <c r="P32" s="21"/>
      <c r="Q32" s="21"/>
      <c r="R32" s="19">
        <v>236.1</v>
      </c>
      <c r="S32" s="21"/>
      <c r="T32" s="21"/>
      <c r="U32" s="19">
        <v>942.2</v>
      </c>
    </row>
    <row r="33" spans="2:21" ht="16.5" customHeight="1">
      <c r="B33" s="11"/>
      <c r="C33" s="11"/>
      <c r="D33" s="12"/>
      <c r="E33" s="11"/>
      <c r="F33" s="20">
        <f>SUM(I33:U33)</f>
        <v>100</v>
      </c>
      <c r="G33" s="21"/>
      <c r="H33" s="21"/>
      <c r="I33" s="21">
        <f>+ROUNDUP(I32/F32*100,1)</f>
        <v>25.900000000000002</v>
      </c>
      <c r="J33" s="21"/>
      <c r="K33" s="21"/>
      <c r="L33" s="21">
        <f>+ROUND(L32/F32*100,1)</f>
        <v>0.8</v>
      </c>
      <c r="M33" s="21"/>
      <c r="N33" s="21"/>
      <c r="O33" s="21">
        <f>+ROUND(O32/F32*100,1)</f>
        <v>7.8</v>
      </c>
      <c r="P33" s="21"/>
      <c r="Q33" s="21"/>
      <c r="R33" s="21">
        <f>+ROUND(R32/F32*100,1)</f>
        <v>13.1</v>
      </c>
      <c r="S33" s="21"/>
      <c r="T33" s="21"/>
      <c r="U33" s="21">
        <f>+ROUND(U32/F32*100,1)</f>
        <v>52.4</v>
      </c>
    </row>
    <row r="34" spans="2:21" ht="16.5" customHeight="1">
      <c r="B34" s="11"/>
      <c r="C34" s="11"/>
      <c r="D34" s="12"/>
      <c r="E34" s="11"/>
      <c r="F34" s="20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</row>
    <row r="35" spans="2:21" ht="16.5" customHeight="1">
      <c r="B35" s="11"/>
      <c r="C35" s="11" t="str">
        <f>+"           19"</f>
        <v>           19</v>
      </c>
      <c r="D35" s="12"/>
      <c r="E35" s="11"/>
      <c r="F35" s="25">
        <v>1797</v>
      </c>
      <c r="G35" s="21"/>
      <c r="H35" s="21"/>
      <c r="I35" s="26">
        <v>492.1</v>
      </c>
      <c r="J35" s="21"/>
      <c r="K35" s="21"/>
      <c r="L35" s="26">
        <v>14.4</v>
      </c>
      <c r="M35" s="21"/>
      <c r="N35" s="21"/>
      <c r="O35" s="26">
        <v>138.9</v>
      </c>
      <c r="P35" s="21"/>
      <c r="Q35" s="21"/>
      <c r="R35" s="26">
        <v>234.8</v>
      </c>
      <c r="S35" s="21"/>
      <c r="T35" s="21"/>
      <c r="U35" s="26">
        <v>916.8</v>
      </c>
    </row>
    <row r="36" spans="2:21" ht="16.5" customHeight="1">
      <c r="B36" s="11"/>
      <c r="C36" s="11"/>
      <c r="D36" s="12"/>
      <c r="E36" s="11"/>
      <c r="F36" s="20">
        <f>((I35+L35+O35+R35+U35)/F35)*100</f>
        <v>100</v>
      </c>
      <c r="G36" s="21"/>
      <c r="H36" s="21"/>
      <c r="I36" s="21">
        <f>+ROUND(I35/F35*100,1)</f>
        <v>27.4</v>
      </c>
      <c r="J36" s="21"/>
      <c r="K36" s="21"/>
      <c r="L36" s="21">
        <f>+ROUND(L35/F35*100,1)</f>
        <v>0.8</v>
      </c>
      <c r="M36" s="21"/>
      <c r="N36" s="21"/>
      <c r="O36" s="21">
        <f>+ROUND(O35/F35*100,1)</f>
        <v>7.7</v>
      </c>
      <c r="P36" s="21"/>
      <c r="Q36" s="21"/>
      <c r="R36" s="21">
        <f>+ROUND(R35/F35*100,1)</f>
        <v>13.1</v>
      </c>
      <c r="S36" s="21"/>
      <c r="T36" s="21"/>
      <c r="U36" s="21">
        <f>+ROUNDDOWN(U35/F35*100,1)</f>
        <v>51</v>
      </c>
    </row>
    <row r="37" spans="2:21" ht="16.5" customHeight="1">
      <c r="B37" s="11"/>
      <c r="C37" s="11"/>
      <c r="D37" s="12"/>
      <c r="E37" s="11"/>
      <c r="F37" s="20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</row>
    <row r="38" spans="2:25" ht="16.5" customHeight="1">
      <c r="B38" s="11"/>
      <c r="C38" s="11">
        <v>20</v>
      </c>
      <c r="D38" s="12"/>
      <c r="E38" s="11"/>
      <c r="F38" s="25">
        <v>1797</v>
      </c>
      <c r="G38" s="21"/>
      <c r="H38" s="21"/>
      <c r="I38" s="28">
        <f>(2905283+385571+1285022)/10000</f>
        <v>457.5876</v>
      </c>
      <c r="J38" s="21"/>
      <c r="K38" s="21"/>
      <c r="L38" s="26">
        <f>(676+656+124479+15923)/10000</f>
        <v>14.1734</v>
      </c>
      <c r="M38" s="21"/>
      <c r="N38" s="21"/>
      <c r="O38" s="26">
        <f>(10689+10495+1102512+251986)/10000</f>
        <v>137.5682</v>
      </c>
      <c r="P38" s="21"/>
      <c r="Q38" s="21"/>
      <c r="R38" s="26">
        <f>(55272+1113004+366924+798949)/10000</f>
        <v>233.4149</v>
      </c>
      <c r="S38" s="21"/>
      <c r="T38" s="21"/>
      <c r="U38" s="26">
        <f>(9416890+76888+50000)/10000</f>
        <v>954.3778</v>
      </c>
      <c r="Y38" s="27"/>
    </row>
    <row r="39" spans="2:21" ht="16.5" customHeight="1">
      <c r="B39" s="11"/>
      <c r="C39" s="11"/>
      <c r="D39" s="12"/>
      <c r="E39" s="11"/>
      <c r="F39" s="20">
        <f>((I38+L38+O38+R38+U38)/F38)*100</f>
        <v>100.00678352810239</v>
      </c>
      <c r="G39" s="21"/>
      <c r="H39" s="21"/>
      <c r="I39" s="21">
        <f>+ROUND(I38/F38*100,1)</f>
        <v>25.5</v>
      </c>
      <c r="J39" s="21"/>
      <c r="K39" s="21"/>
      <c r="L39" s="21">
        <f>+ROUND(L38/F38*100,1)</f>
        <v>0.8</v>
      </c>
      <c r="M39" s="21"/>
      <c r="N39" s="21"/>
      <c r="O39" s="21">
        <f>+ROUND(O38/F38*100,1)</f>
        <v>7.7</v>
      </c>
      <c r="P39" s="21"/>
      <c r="Q39" s="21"/>
      <c r="R39" s="21">
        <f>+ROUND(R38/F38*100,1)</f>
        <v>13</v>
      </c>
      <c r="S39" s="21"/>
      <c r="T39" s="21"/>
      <c r="U39" s="21">
        <f>+ROUNDDOWN(U38/F38*100,1)</f>
        <v>53.1</v>
      </c>
    </row>
    <row r="40" spans="2:22" ht="16.5" customHeight="1">
      <c r="B40" s="11"/>
      <c r="C40" s="7"/>
      <c r="D40" s="7"/>
      <c r="E40" s="30"/>
      <c r="F40" s="29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2"/>
    </row>
    <row r="41" spans="2:22" ht="16.5" customHeight="1">
      <c r="B41" s="11"/>
      <c r="C41" s="31">
        <v>21</v>
      </c>
      <c r="D41" s="12"/>
      <c r="E41" s="7"/>
      <c r="F41" s="25">
        <v>1797</v>
      </c>
      <c r="G41" s="32"/>
      <c r="H41" s="32"/>
      <c r="I41" s="26">
        <v>492.3</v>
      </c>
      <c r="J41" s="32"/>
      <c r="K41" s="32"/>
      <c r="L41" s="26">
        <v>12.6</v>
      </c>
      <c r="M41" s="32"/>
      <c r="N41" s="32"/>
      <c r="O41" s="26">
        <v>137.6</v>
      </c>
      <c r="P41" s="32"/>
      <c r="Q41" s="32"/>
      <c r="R41" s="26">
        <v>232.3</v>
      </c>
      <c r="S41" s="32"/>
      <c r="T41" s="32"/>
      <c r="U41" s="26">
        <v>922.2</v>
      </c>
      <c r="V41" s="2"/>
    </row>
    <row r="42" spans="2:22" ht="16.5" customHeight="1">
      <c r="B42" s="11"/>
      <c r="C42" s="7"/>
      <c r="D42" s="12"/>
      <c r="E42" s="7"/>
      <c r="F42" s="20">
        <f>((I41+L41+O41+R41+U41)/F41)*100</f>
        <v>100</v>
      </c>
      <c r="G42" s="21"/>
      <c r="H42" s="21"/>
      <c r="I42" s="21">
        <f>+ROUND(I41/F41*100,1)</f>
        <v>27.4</v>
      </c>
      <c r="J42" s="21"/>
      <c r="K42" s="21"/>
      <c r="L42" s="21">
        <f>+ROUND(L41/F41*100,1)</f>
        <v>0.7</v>
      </c>
      <c r="M42" s="21"/>
      <c r="N42" s="21"/>
      <c r="O42" s="21">
        <f>+ROUND(O41/F41*100,1)</f>
        <v>7.7</v>
      </c>
      <c r="P42" s="21"/>
      <c r="Q42" s="21"/>
      <c r="R42" s="21">
        <f>+ROUND(R41/F41*100,1)</f>
        <v>12.9</v>
      </c>
      <c r="S42" s="21"/>
      <c r="T42" s="21"/>
      <c r="U42" s="21">
        <f>+ROUNDDOWN(U41/F41*100,1)</f>
        <v>51.3</v>
      </c>
      <c r="V42" s="2"/>
    </row>
    <row r="43" spans="2:22" ht="16.5" customHeight="1">
      <c r="B43" s="11"/>
      <c r="C43" s="7"/>
      <c r="D43" s="12"/>
      <c r="E43" s="7"/>
      <c r="F43" s="20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"/>
    </row>
    <row r="44" spans="2:22" ht="16.5" customHeight="1">
      <c r="B44" s="11"/>
      <c r="C44" s="7">
        <v>22</v>
      </c>
      <c r="D44" s="12"/>
      <c r="E44" s="7"/>
      <c r="F44" s="18">
        <f>SUM(I44:U44)</f>
        <v>1797</v>
      </c>
      <c r="G44" s="18"/>
      <c r="H44" s="18"/>
      <c r="I44" s="28">
        <v>495.9</v>
      </c>
      <c r="J44" s="18"/>
      <c r="K44" s="18"/>
      <c r="L44" s="28">
        <v>11</v>
      </c>
      <c r="M44" s="18"/>
      <c r="N44" s="18"/>
      <c r="O44" s="28">
        <v>136.9</v>
      </c>
      <c r="P44" s="18"/>
      <c r="Q44" s="18"/>
      <c r="R44" s="28">
        <v>231</v>
      </c>
      <c r="S44" s="18"/>
      <c r="T44" s="18"/>
      <c r="U44" s="28">
        <v>922.2</v>
      </c>
      <c r="V44" s="2"/>
    </row>
    <row r="45" spans="2:22" ht="16.5" customHeight="1">
      <c r="B45" s="11"/>
      <c r="C45" s="7"/>
      <c r="D45" s="12"/>
      <c r="E45" s="7"/>
      <c r="F45" s="20">
        <f>((I44+L44+O44+R44+U44)/F44)*100</f>
        <v>100</v>
      </c>
      <c r="G45" s="21"/>
      <c r="H45" s="21"/>
      <c r="I45" s="21">
        <f>+ROUND(I44/F44*100,1)</f>
        <v>27.6</v>
      </c>
      <c r="J45" s="21"/>
      <c r="K45" s="21"/>
      <c r="L45" s="21">
        <f>+ROUND(L44/F44*100,1)</f>
        <v>0.6</v>
      </c>
      <c r="M45" s="21"/>
      <c r="N45" s="21"/>
      <c r="O45" s="21">
        <f>+ROUND(O44/F44*100,1)</f>
        <v>7.6</v>
      </c>
      <c r="P45" s="21"/>
      <c r="Q45" s="21"/>
      <c r="R45" s="21">
        <f>+ROUND(R44/F44*100,1)</f>
        <v>12.9</v>
      </c>
      <c r="S45" s="21"/>
      <c r="T45" s="21"/>
      <c r="U45" s="21">
        <f>+ROUND(U44/F44*100,1)</f>
        <v>51.3</v>
      </c>
      <c r="V45" s="2"/>
    </row>
    <row r="46" spans="2:22" ht="16.5" customHeight="1">
      <c r="B46" s="11"/>
      <c r="C46" s="7"/>
      <c r="D46" s="12"/>
      <c r="E46" s="7"/>
      <c r="F46" s="20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"/>
    </row>
    <row r="47" spans="2:23" ht="16.5" customHeight="1">
      <c r="B47" s="11"/>
      <c r="C47" s="7">
        <v>23</v>
      </c>
      <c r="D47" s="12"/>
      <c r="E47" s="7"/>
      <c r="F47" s="18">
        <f>SUM(I47:U47)</f>
        <v>1797</v>
      </c>
      <c r="G47" s="18"/>
      <c r="H47" s="18"/>
      <c r="I47" s="28">
        <v>501.3</v>
      </c>
      <c r="J47" s="18"/>
      <c r="K47" s="18"/>
      <c r="L47" s="28">
        <v>10.7</v>
      </c>
      <c r="M47" s="18"/>
      <c r="N47" s="18"/>
      <c r="O47" s="28">
        <v>136.1</v>
      </c>
      <c r="P47" s="18"/>
      <c r="Q47" s="18"/>
      <c r="R47" s="28">
        <v>230.5</v>
      </c>
      <c r="S47" s="18"/>
      <c r="T47" s="18"/>
      <c r="U47" s="28">
        <v>918.4</v>
      </c>
      <c r="V47" s="2"/>
      <c r="W47" s="33"/>
    </row>
    <row r="48" spans="2:22" ht="16.5" customHeight="1">
      <c r="B48" s="11"/>
      <c r="C48" s="7"/>
      <c r="D48" s="12"/>
      <c r="E48" s="7"/>
      <c r="F48" s="20">
        <f>((I47+L47+O47+R47+U47)/F47)*100</f>
        <v>100</v>
      </c>
      <c r="G48" s="21"/>
      <c r="H48" s="21"/>
      <c r="I48" s="21">
        <f>+ROUND(I47/F47*100,1)</f>
        <v>27.9</v>
      </c>
      <c r="J48" s="21"/>
      <c r="K48" s="21"/>
      <c r="L48" s="21">
        <f>+ROUND(L47/F47*100,1)</f>
        <v>0.6</v>
      </c>
      <c r="M48" s="21"/>
      <c r="N48" s="21"/>
      <c r="O48" s="21">
        <f>+ROUND(O47/F47*100,1)</f>
        <v>7.6</v>
      </c>
      <c r="P48" s="21"/>
      <c r="Q48" s="21"/>
      <c r="R48" s="21">
        <f>+ROUND(R47/F47*100,1)</f>
        <v>12.8</v>
      </c>
      <c r="S48" s="21"/>
      <c r="T48" s="21"/>
      <c r="U48" s="21">
        <f>+ROUND(U47/F47*100,1)</f>
        <v>51.1</v>
      </c>
      <c r="V48" s="2"/>
    </row>
    <row r="49" spans="2:22" ht="16.5" customHeight="1">
      <c r="B49" s="11"/>
      <c r="C49" s="3"/>
      <c r="D49" s="10"/>
      <c r="E49" s="3"/>
      <c r="F49" s="2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4"/>
    </row>
    <row r="50" spans="2:21" ht="13.5"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</row>
    <row r="51" spans="2:21" ht="13.5">
      <c r="B51" s="34" t="s">
        <v>10</v>
      </c>
      <c r="C51" s="34"/>
      <c r="D51" s="34"/>
      <c r="E51" s="34"/>
      <c r="F51" s="34"/>
      <c r="G51" s="34"/>
      <c r="H51" s="34"/>
      <c r="I51" s="34"/>
      <c r="J51" s="34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</row>
  </sheetData>
  <mergeCells count="5">
    <mergeCell ref="B51:J51"/>
    <mergeCell ref="A1:F1"/>
    <mergeCell ref="R8:V8"/>
    <mergeCell ref="B8:F8"/>
    <mergeCell ref="F5:P5"/>
  </mergeCells>
  <printOptions/>
  <pageMargins left="0.3937007874015748" right="0" top="0.5905511811023623" bottom="0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2012-05-17T01:41:59Z</cp:lastPrinted>
  <dcterms:created xsi:type="dcterms:W3CDTF">1997-01-08T22:48:59Z</dcterms:created>
  <dcterms:modified xsi:type="dcterms:W3CDTF">2012-05-17T01:46:51Z</dcterms:modified>
  <cp:category/>
  <cp:version/>
  <cp:contentType/>
  <cp:contentStatus/>
</cp:coreProperties>
</file>