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7１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marimo</author>
  </authors>
  <commentList>
    <comment ref="R30" authorId="0">
      <text>
        <r>
          <rPr>
            <sz val="9"/>
            <rFont val="ＭＳ Ｐゴシック"/>
            <family val="3"/>
          </rPr>
          <t xml:space="preserve">少数点第２位切り捨て
</t>
        </r>
      </text>
    </comment>
  </commentList>
</comments>
</file>

<file path=xl/sharedStrings.xml><?xml version="1.0" encoding="utf-8"?>
<sst xmlns="http://schemas.openxmlformats.org/spreadsheetml/2006/main" count="49" uniqueCount="21">
  <si>
    <t>区分</t>
  </si>
  <si>
    <t>（３） 職  員</t>
  </si>
  <si>
    <t>単位　：　構成比　％</t>
  </si>
  <si>
    <t>（各年４月１日現在）</t>
  </si>
  <si>
    <t>職員数</t>
  </si>
  <si>
    <t>構成比</t>
  </si>
  <si>
    <t>職員1人</t>
  </si>
  <si>
    <t>当たり人口</t>
  </si>
  <si>
    <t>全職員</t>
  </si>
  <si>
    <t>一般行政職員</t>
  </si>
  <si>
    <t>技能労務職員</t>
  </si>
  <si>
    <t>消防職員</t>
  </si>
  <si>
    <t>医療職（一）職員</t>
  </si>
  <si>
    <t>医療職（二）職員</t>
  </si>
  <si>
    <t>医療職（三）職員</t>
  </si>
  <si>
    <t>資料　：　総務部人事課</t>
  </si>
  <si>
    <t>注）市長・助役・収入役及び教育長を除く。</t>
  </si>
  <si>
    <t>選挙・議会・職員　　　１　７　１　</t>
  </si>
  <si>
    <t>第  １ ８ ６  表　　　　職   種   別   職   員   数   の   推   移</t>
  </si>
  <si>
    <t>平成1３年</t>
  </si>
  <si>
    <t>注）自治法・派遣法による派遣職員、及び研修派遣職員を除く。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</si>
</sst>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B1">
      <selection activeCell="P44" sqref="P44"/>
    </sheetView>
  </sheetViews>
  <sheetFormatPr defaultColWidth="9.00390625" defaultRowHeight="13.5"/>
  <cols>
    <col min="1" max="1" width="5.125" style="0" customWidth="1"/>
    <col min="2" max="2" width="3.375" style="0" customWidth="1"/>
    <col min="3" max="3" width="13.625" style="0" customWidth="1"/>
    <col min="4" max="4" width="5.125" style="0" customWidth="1"/>
    <col min="5" max="5" width="2.00390625" style="0" customWidth="1"/>
    <col min="6" max="6" width="6.00390625" style="0" customWidth="1"/>
    <col min="7" max="7" width="2.00390625" style="0" customWidth="1"/>
    <col min="8" max="8" width="7.375" style="0" customWidth="1"/>
    <col min="9" max="9" width="2.00390625" style="0" customWidth="1"/>
    <col min="10" max="10" width="5.125" style="0" customWidth="1"/>
    <col min="11" max="11" width="2.00390625" style="0" customWidth="1"/>
    <col min="12" max="12" width="5.625" style="0" customWidth="1"/>
    <col min="13" max="13" width="2.00390625" style="0" customWidth="1"/>
    <col min="14" max="14" width="7.37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6.625" style="0" customWidth="1"/>
    <col min="19" max="19" width="2.00390625" style="0" customWidth="1"/>
    <col min="20" max="20" width="7.375" style="0" customWidth="1"/>
    <col min="21" max="21" width="2.00390625" style="0" customWidth="1"/>
  </cols>
  <sheetData>
    <row r="1" spans="14:21" ht="13.5">
      <c r="N1" s="40" t="s">
        <v>17</v>
      </c>
      <c r="O1" s="40"/>
      <c r="P1" s="40"/>
      <c r="Q1" s="40"/>
      <c r="R1" s="40"/>
      <c r="S1" s="40"/>
      <c r="T1" s="40"/>
      <c r="U1" s="40"/>
    </row>
    <row r="2" spans="1:3" ht="14.25">
      <c r="A2" s="41" t="s">
        <v>1</v>
      </c>
      <c r="B2" s="41"/>
      <c r="C2" s="41"/>
    </row>
    <row r="4" spans="4:17" ht="14.25">
      <c r="D4" s="42" t="s">
        <v>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6" ht="13.5">
      <c r="H6" s="9"/>
    </row>
    <row r="7" spans="2:21" ht="13.5">
      <c r="B7" s="44" t="s">
        <v>2</v>
      </c>
      <c r="C7" s="4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3" t="s">
        <v>3</v>
      </c>
      <c r="Q7" s="43"/>
      <c r="R7" s="43"/>
      <c r="S7" s="43"/>
      <c r="T7" s="43"/>
      <c r="U7" s="43"/>
    </row>
    <row r="8" spans="2:21" ht="40.5" customHeight="1">
      <c r="B8" s="33" t="s">
        <v>0</v>
      </c>
      <c r="C8" s="26"/>
      <c r="D8" s="36" t="s">
        <v>19</v>
      </c>
      <c r="E8" s="37"/>
      <c r="F8" s="37"/>
      <c r="G8" s="37"/>
      <c r="H8" s="37"/>
      <c r="I8" s="38"/>
      <c r="J8" s="30" t="str">
        <f>+WIDECHAR(14)</f>
        <v>１４</v>
      </c>
      <c r="K8" s="31"/>
      <c r="L8" s="31"/>
      <c r="M8" s="31"/>
      <c r="N8" s="31"/>
      <c r="O8" s="32"/>
      <c r="P8" s="30" t="str">
        <f>+WIDECHAR(15)</f>
        <v>１５</v>
      </c>
      <c r="Q8" s="31"/>
      <c r="R8" s="31"/>
      <c r="S8" s="31"/>
      <c r="T8" s="31"/>
      <c r="U8" s="31"/>
    </row>
    <row r="9" spans="2:22" ht="31.5" customHeight="1">
      <c r="B9" s="34"/>
      <c r="C9" s="35"/>
      <c r="D9" s="19" t="s">
        <v>4</v>
      </c>
      <c r="E9" s="20"/>
      <c r="F9" s="19" t="s">
        <v>5</v>
      </c>
      <c r="G9" s="20"/>
      <c r="H9" s="25" t="s">
        <v>6</v>
      </c>
      <c r="I9" s="26"/>
      <c r="J9" s="19" t="s">
        <v>4</v>
      </c>
      <c r="K9" s="20"/>
      <c r="L9" s="19" t="s">
        <v>5</v>
      </c>
      <c r="M9" s="20"/>
      <c r="N9" s="25" t="s">
        <v>6</v>
      </c>
      <c r="O9" s="26"/>
      <c r="P9" s="19" t="s">
        <v>4</v>
      </c>
      <c r="Q9" s="20"/>
      <c r="R9" s="19" t="s">
        <v>5</v>
      </c>
      <c r="S9" s="20"/>
      <c r="T9" s="25" t="s">
        <v>6</v>
      </c>
      <c r="U9" s="33"/>
      <c r="V9" s="1"/>
    </row>
    <row r="10" spans="2:22" ht="31.5" customHeight="1">
      <c r="B10" s="24"/>
      <c r="C10" s="27"/>
      <c r="D10" s="21"/>
      <c r="E10" s="22"/>
      <c r="F10" s="21"/>
      <c r="G10" s="22"/>
      <c r="H10" s="23" t="s">
        <v>7</v>
      </c>
      <c r="I10" s="27"/>
      <c r="J10" s="21"/>
      <c r="K10" s="22"/>
      <c r="L10" s="21"/>
      <c r="M10" s="22"/>
      <c r="N10" s="23" t="s">
        <v>7</v>
      </c>
      <c r="O10" s="27"/>
      <c r="P10" s="21"/>
      <c r="Q10" s="22"/>
      <c r="R10" s="21"/>
      <c r="S10" s="22"/>
      <c r="T10" s="23" t="s">
        <v>7</v>
      </c>
      <c r="U10" s="24"/>
      <c r="V10" s="1"/>
    </row>
    <row r="11" spans="2:21" ht="9" customHeight="1"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1.75" customHeight="1">
      <c r="B12" s="28" t="s">
        <v>8</v>
      </c>
      <c r="C12" s="29"/>
      <c r="D12" s="3">
        <f>SUM(D13:D18)</f>
        <v>869</v>
      </c>
      <c r="E12" s="3"/>
      <c r="F12" s="12">
        <f>SUM(F13:F18)</f>
        <v>100</v>
      </c>
      <c r="G12" s="3"/>
      <c r="H12" s="11">
        <f aca="true" t="shared" si="0" ref="H12:H18">+ROUND(69785/D12,0)</f>
        <v>80</v>
      </c>
      <c r="I12" s="3"/>
      <c r="J12" s="3">
        <f>SUM(J13:J18)</f>
        <v>864</v>
      </c>
      <c r="K12" s="3"/>
      <c r="L12" s="12">
        <f>SUM(L13:L18)</f>
        <v>100</v>
      </c>
      <c r="M12" s="3"/>
      <c r="N12" s="11">
        <f>+ROUND(71404/J12,0)</f>
        <v>83</v>
      </c>
      <c r="O12" s="3"/>
      <c r="P12" s="3">
        <f>SUM(P13:P18)</f>
        <v>861</v>
      </c>
      <c r="Q12" s="3"/>
      <c r="R12" s="12">
        <f>SUM(R13:R18)</f>
        <v>100</v>
      </c>
      <c r="S12" s="3"/>
      <c r="T12" s="11">
        <v>84</v>
      </c>
      <c r="U12" s="3"/>
    </row>
    <row r="13" spans="2:21" ht="21.75" customHeight="1">
      <c r="B13" s="5"/>
      <c r="C13" s="6" t="s">
        <v>9</v>
      </c>
      <c r="D13" s="3">
        <v>467</v>
      </c>
      <c r="E13" s="3"/>
      <c r="F13" s="12">
        <f>+ROUND(D13/D$12*100,1)</f>
        <v>53.7</v>
      </c>
      <c r="G13" s="3"/>
      <c r="H13" s="11">
        <f t="shared" si="0"/>
        <v>149</v>
      </c>
      <c r="I13" s="3"/>
      <c r="J13" s="13">
        <v>464</v>
      </c>
      <c r="K13" s="3"/>
      <c r="L13" s="12">
        <f aca="true" t="shared" si="1" ref="L13:L18">+ROUND(J13/J$12*100,1)</f>
        <v>53.7</v>
      </c>
      <c r="M13" s="3"/>
      <c r="N13" s="11">
        <f aca="true" t="shared" si="2" ref="N13:N18">ROUND(71404/J13,0)</f>
        <v>154</v>
      </c>
      <c r="O13" s="3"/>
      <c r="P13" s="13">
        <v>457</v>
      </c>
      <c r="Q13" s="3"/>
      <c r="R13" s="12">
        <f aca="true" t="shared" si="3" ref="R13:R18">+ROUND(P13/P$12*100,1)</f>
        <v>53.1</v>
      </c>
      <c r="S13" s="3"/>
      <c r="T13" s="11">
        <v>158.16630196936543</v>
      </c>
      <c r="U13" s="3"/>
    </row>
    <row r="14" spans="2:21" ht="21.75" customHeight="1">
      <c r="B14" s="5"/>
      <c r="C14" s="6" t="s">
        <v>10</v>
      </c>
      <c r="D14" s="3">
        <v>63</v>
      </c>
      <c r="E14" s="3"/>
      <c r="F14" s="12">
        <f>+ROUNDUP(D14/D$12*100,1)</f>
        <v>7.3</v>
      </c>
      <c r="G14" s="3"/>
      <c r="H14" s="11">
        <f t="shared" si="0"/>
        <v>1108</v>
      </c>
      <c r="I14" s="3"/>
      <c r="J14" s="13">
        <v>58</v>
      </c>
      <c r="K14" s="3"/>
      <c r="L14" s="12">
        <f t="shared" si="1"/>
        <v>6.7</v>
      </c>
      <c r="M14" s="3"/>
      <c r="N14" s="11">
        <f t="shared" si="2"/>
        <v>1231</v>
      </c>
      <c r="O14" s="3"/>
      <c r="P14" s="13">
        <v>52</v>
      </c>
      <c r="Q14" s="3"/>
      <c r="R14" s="12">
        <f t="shared" si="3"/>
        <v>6</v>
      </c>
      <c r="S14" s="3"/>
      <c r="T14" s="11">
        <v>1390.0384615384614</v>
      </c>
      <c r="U14" s="3"/>
    </row>
    <row r="15" spans="2:21" ht="21.75" customHeight="1">
      <c r="B15" s="5"/>
      <c r="C15" s="6" t="s">
        <v>11</v>
      </c>
      <c r="D15" s="3">
        <v>63</v>
      </c>
      <c r="E15" s="3"/>
      <c r="F15" s="12">
        <f>+ROUNDUP(D15/D$12*100,1)</f>
        <v>7.3</v>
      </c>
      <c r="G15" s="3"/>
      <c r="H15" s="11">
        <f t="shared" si="0"/>
        <v>1108</v>
      </c>
      <c r="I15" s="3"/>
      <c r="J15" s="13">
        <v>63</v>
      </c>
      <c r="K15" s="3"/>
      <c r="L15" s="12">
        <f t="shared" si="1"/>
        <v>7.3</v>
      </c>
      <c r="M15" s="3"/>
      <c r="N15" s="11">
        <f t="shared" si="2"/>
        <v>1133</v>
      </c>
      <c r="O15" s="3"/>
      <c r="P15" s="13">
        <v>66</v>
      </c>
      <c r="Q15" s="3"/>
      <c r="R15" s="12">
        <f t="shared" si="3"/>
        <v>7.7</v>
      </c>
      <c r="S15" s="3"/>
      <c r="T15" s="11">
        <v>1095.1818181818182</v>
      </c>
      <c r="U15" s="3"/>
    </row>
    <row r="16" spans="2:21" ht="21.75" customHeight="1">
      <c r="B16" s="5"/>
      <c r="C16" s="6" t="s">
        <v>12</v>
      </c>
      <c r="D16" s="3">
        <v>35</v>
      </c>
      <c r="E16" s="3"/>
      <c r="F16" s="12">
        <f>+ROUND(D16/D$12*100,1)</f>
        <v>4</v>
      </c>
      <c r="G16" s="3"/>
      <c r="H16" s="11">
        <f t="shared" si="0"/>
        <v>1994</v>
      </c>
      <c r="I16" s="3"/>
      <c r="J16" s="13">
        <v>35</v>
      </c>
      <c r="K16" s="3"/>
      <c r="L16" s="12">
        <f t="shared" si="1"/>
        <v>4.1</v>
      </c>
      <c r="M16" s="3"/>
      <c r="N16" s="11">
        <f t="shared" si="2"/>
        <v>2040</v>
      </c>
      <c r="O16" s="3"/>
      <c r="P16" s="13">
        <v>37</v>
      </c>
      <c r="Q16" s="3"/>
      <c r="R16" s="12">
        <f t="shared" si="3"/>
        <v>4.3</v>
      </c>
      <c r="S16" s="3"/>
      <c r="T16" s="11">
        <v>1953.5675675675675</v>
      </c>
      <c r="U16" s="3"/>
    </row>
    <row r="17" spans="2:21" ht="21.75" customHeight="1">
      <c r="B17" s="5"/>
      <c r="C17" s="6" t="s">
        <v>13</v>
      </c>
      <c r="D17" s="3">
        <v>42</v>
      </c>
      <c r="E17" s="3"/>
      <c r="F17" s="12">
        <f>+ROUND(D17/D$12*100,1)</f>
        <v>4.8</v>
      </c>
      <c r="G17" s="3"/>
      <c r="H17" s="11">
        <f t="shared" si="0"/>
        <v>1662</v>
      </c>
      <c r="I17" s="3"/>
      <c r="J17" s="13">
        <v>45</v>
      </c>
      <c r="K17" s="3"/>
      <c r="L17" s="12">
        <f t="shared" si="1"/>
        <v>5.2</v>
      </c>
      <c r="M17" s="3"/>
      <c r="N17" s="11">
        <f t="shared" si="2"/>
        <v>1587</v>
      </c>
      <c r="O17" s="3"/>
      <c r="P17" s="13">
        <v>45</v>
      </c>
      <c r="Q17" s="3"/>
      <c r="R17" s="12">
        <f t="shared" si="3"/>
        <v>5.2</v>
      </c>
      <c r="S17" s="3"/>
      <c r="T17" s="11">
        <v>1606.26666666667</v>
      </c>
      <c r="U17" s="3"/>
    </row>
    <row r="18" spans="2:21" ht="21.75" customHeight="1">
      <c r="B18" s="5"/>
      <c r="C18" s="6" t="s">
        <v>14</v>
      </c>
      <c r="D18" s="3">
        <v>199</v>
      </c>
      <c r="E18" s="3"/>
      <c r="F18" s="12">
        <f>+ROUNDUP(D18/D$12*100,1)</f>
        <v>22.900000000000002</v>
      </c>
      <c r="G18" s="3"/>
      <c r="H18" s="11">
        <f t="shared" si="0"/>
        <v>351</v>
      </c>
      <c r="I18" s="3"/>
      <c r="J18" s="13">
        <v>199</v>
      </c>
      <c r="K18" s="3"/>
      <c r="L18" s="12">
        <f t="shared" si="1"/>
        <v>23</v>
      </c>
      <c r="M18" s="3"/>
      <c r="N18" s="11">
        <f t="shared" si="2"/>
        <v>359</v>
      </c>
      <c r="O18" s="3"/>
      <c r="P18" s="13">
        <v>204</v>
      </c>
      <c r="Q18" s="3"/>
      <c r="R18" s="12">
        <f t="shared" si="3"/>
        <v>23.7</v>
      </c>
      <c r="S18" s="3"/>
      <c r="T18" s="11">
        <v>354.3235294117647</v>
      </c>
      <c r="U18" s="3"/>
    </row>
    <row r="19" spans="2:21" ht="9" customHeight="1"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4" spans="2:21" ht="40.5" customHeight="1">
      <c r="B24" s="33" t="s">
        <v>0</v>
      </c>
      <c r="C24" s="26"/>
      <c r="D24" s="30" t="str">
        <f>+WIDECHAR(16)</f>
        <v>１６</v>
      </c>
      <c r="E24" s="31"/>
      <c r="F24" s="31"/>
      <c r="G24" s="31"/>
      <c r="H24" s="31"/>
      <c r="I24" s="32"/>
      <c r="J24" s="30" t="str">
        <f>+WIDECHAR(17)</f>
        <v>１７</v>
      </c>
      <c r="K24" s="31"/>
      <c r="L24" s="31"/>
      <c r="M24" s="31"/>
      <c r="N24" s="31"/>
      <c r="O24" s="32"/>
      <c r="P24" s="30" t="str">
        <f>+WIDECHAR(18)</f>
        <v>１８</v>
      </c>
      <c r="Q24" s="31"/>
      <c r="R24" s="31"/>
      <c r="S24" s="31"/>
      <c r="T24" s="31"/>
      <c r="U24" s="31"/>
    </row>
    <row r="25" spans="2:22" ht="31.5" customHeight="1">
      <c r="B25" s="34"/>
      <c r="C25" s="35"/>
      <c r="D25" s="19" t="s">
        <v>4</v>
      </c>
      <c r="E25" s="20"/>
      <c r="F25" s="19" t="s">
        <v>5</v>
      </c>
      <c r="G25" s="20"/>
      <c r="H25" s="25" t="s">
        <v>6</v>
      </c>
      <c r="I25" s="26"/>
      <c r="J25" s="19" t="s">
        <v>4</v>
      </c>
      <c r="K25" s="20"/>
      <c r="L25" s="19" t="s">
        <v>5</v>
      </c>
      <c r="M25" s="20"/>
      <c r="N25" s="25" t="s">
        <v>6</v>
      </c>
      <c r="O25" s="26"/>
      <c r="P25" s="19" t="s">
        <v>4</v>
      </c>
      <c r="Q25" s="20"/>
      <c r="R25" s="19" t="s">
        <v>5</v>
      </c>
      <c r="S25" s="20"/>
      <c r="T25" s="25" t="s">
        <v>6</v>
      </c>
      <c r="U25" s="33"/>
      <c r="V25" s="1"/>
    </row>
    <row r="26" spans="2:22" ht="31.5" customHeight="1">
      <c r="B26" s="24"/>
      <c r="C26" s="27"/>
      <c r="D26" s="21"/>
      <c r="E26" s="22"/>
      <c r="F26" s="21"/>
      <c r="G26" s="22"/>
      <c r="H26" s="23" t="s">
        <v>7</v>
      </c>
      <c r="I26" s="27"/>
      <c r="J26" s="21"/>
      <c r="K26" s="22"/>
      <c r="L26" s="21"/>
      <c r="M26" s="22"/>
      <c r="N26" s="23" t="s">
        <v>7</v>
      </c>
      <c r="O26" s="27"/>
      <c r="P26" s="21"/>
      <c r="Q26" s="22"/>
      <c r="R26" s="21"/>
      <c r="S26" s="22"/>
      <c r="T26" s="23" t="s">
        <v>7</v>
      </c>
      <c r="U26" s="24"/>
      <c r="V26" s="1"/>
    </row>
    <row r="27" spans="2:21" ht="9" customHeight="1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21.75" customHeight="1">
      <c r="B28" s="28" t="s">
        <v>8</v>
      </c>
      <c r="C28" s="29"/>
      <c r="D28" s="13">
        <f>SUM(D29:D34)</f>
        <v>853</v>
      </c>
      <c r="E28" s="13"/>
      <c r="F28" s="14">
        <f>SUM(F29:F34)</f>
        <v>100</v>
      </c>
      <c r="G28" s="13"/>
      <c r="H28" s="15">
        <v>87</v>
      </c>
      <c r="I28" s="3"/>
      <c r="J28" s="13">
        <f>SUM(J29:J34)</f>
        <v>849</v>
      </c>
      <c r="K28" s="13"/>
      <c r="L28" s="14">
        <f>SUM(L29:L34)</f>
        <v>100</v>
      </c>
      <c r="M28" s="13"/>
      <c r="N28" s="15">
        <f>ROUND(74631/J28,0)</f>
        <v>88</v>
      </c>
      <c r="O28" s="3"/>
      <c r="P28" s="13">
        <f>SUM(P29:P34)</f>
        <v>842</v>
      </c>
      <c r="Q28" s="13"/>
      <c r="R28" s="14">
        <f>SUM(R29:R34)</f>
        <v>100</v>
      </c>
      <c r="S28" s="13"/>
      <c r="T28" s="15">
        <f aca="true" t="shared" si="4" ref="T28:T34">ROUND(76606/P28,0)</f>
        <v>91</v>
      </c>
      <c r="U28" s="3"/>
    </row>
    <row r="29" spans="2:21" ht="21.75" customHeight="1">
      <c r="B29" s="5"/>
      <c r="C29" s="6" t="s">
        <v>9</v>
      </c>
      <c r="D29" s="13">
        <v>452</v>
      </c>
      <c r="E29" s="13"/>
      <c r="F29" s="12">
        <f aca="true" t="shared" si="5" ref="F29:F34">+ROUND(D29/D$28*100,1)</f>
        <v>53</v>
      </c>
      <c r="G29" s="13"/>
      <c r="H29" s="15">
        <v>165</v>
      </c>
      <c r="I29" s="3"/>
      <c r="J29" s="13">
        <v>449</v>
      </c>
      <c r="K29" s="13"/>
      <c r="L29" s="14">
        <f aca="true" t="shared" si="6" ref="L29:L34">ROUND(J29/$J$28%,1)</f>
        <v>52.9</v>
      </c>
      <c r="M29" s="13"/>
      <c r="N29" s="15">
        <v>167</v>
      </c>
      <c r="O29" s="3"/>
      <c r="P29" s="13">
        <v>437</v>
      </c>
      <c r="Q29" s="13"/>
      <c r="R29" s="14">
        <f>ROUND(P29/$P$28%,1)</f>
        <v>51.9</v>
      </c>
      <c r="S29" s="13"/>
      <c r="T29" s="15">
        <f t="shared" si="4"/>
        <v>175</v>
      </c>
      <c r="U29" s="3"/>
    </row>
    <row r="30" spans="2:21" ht="21.75" customHeight="1">
      <c r="B30" s="5"/>
      <c r="C30" s="6" t="s">
        <v>10</v>
      </c>
      <c r="D30" s="13">
        <v>46</v>
      </c>
      <c r="E30" s="13"/>
      <c r="F30" s="12">
        <f t="shared" si="5"/>
        <v>5.4</v>
      </c>
      <c r="G30" s="13"/>
      <c r="H30" s="15">
        <v>1622</v>
      </c>
      <c r="I30" s="3"/>
      <c r="J30" s="13">
        <v>41</v>
      </c>
      <c r="K30" s="13"/>
      <c r="L30" s="14">
        <f t="shared" si="6"/>
        <v>4.8</v>
      </c>
      <c r="M30" s="13"/>
      <c r="N30" s="15">
        <v>1827</v>
      </c>
      <c r="O30" s="3"/>
      <c r="P30" s="13">
        <v>40</v>
      </c>
      <c r="Q30" s="13"/>
      <c r="R30" s="14">
        <v>4.7</v>
      </c>
      <c r="S30" s="13"/>
      <c r="T30" s="15">
        <f t="shared" si="4"/>
        <v>1915</v>
      </c>
      <c r="U30" s="3"/>
    </row>
    <row r="31" spans="2:21" ht="21.75" customHeight="1">
      <c r="B31" s="5"/>
      <c r="C31" s="6" t="s">
        <v>11</v>
      </c>
      <c r="D31" s="13">
        <v>70</v>
      </c>
      <c r="E31" s="13"/>
      <c r="F31" s="12">
        <f t="shared" si="5"/>
        <v>8.2</v>
      </c>
      <c r="G31" s="13"/>
      <c r="H31" s="15">
        <v>1066</v>
      </c>
      <c r="I31" s="3"/>
      <c r="J31" s="13">
        <v>71</v>
      </c>
      <c r="K31" s="13"/>
      <c r="L31" s="14">
        <f t="shared" si="6"/>
        <v>8.4</v>
      </c>
      <c r="M31" s="13"/>
      <c r="N31" s="15">
        <v>1055</v>
      </c>
      <c r="O31" s="3"/>
      <c r="P31" s="13">
        <v>73</v>
      </c>
      <c r="Q31" s="13"/>
      <c r="R31" s="14">
        <f>ROUND(P31/$P$28%,1)</f>
        <v>8.7</v>
      </c>
      <c r="S31" s="13"/>
      <c r="T31" s="15">
        <f t="shared" si="4"/>
        <v>1049</v>
      </c>
      <c r="U31" s="3"/>
    </row>
    <row r="32" spans="2:21" ht="21.75" customHeight="1">
      <c r="B32" s="5"/>
      <c r="C32" s="6" t="s">
        <v>12</v>
      </c>
      <c r="D32" s="13">
        <v>38</v>
      </c>
      <c r="E32" s="13"/>
      <c r="F32" s="12">
        <f t="shared" si="5"/>
        <v>4.5</v>
      </c>
      <c r="G32" s="13"/>
      <c r="H32" s="15">
        <v>1964</v>
      </c>
      <c r="I32" s="3"/>
      <c r="J32" s="13">
        <v>36</v>
      </c>
      <c r="K32" s="13"/>
      <c r="L32" s="14">
        <f t="shared" si="6"/>
        <v>4.2</v>
      </c>
      <c r="M32" s="13"/>
      <c r="N32" s="15">
        <v>2080</v>
      </c>
      <c r="O32" s="3"/>
      <c r="P32" s="13">
        <v>38</v>
      </c>
      <c r="Q32" s="13"/>
      <c r="R32" s="14">
        <f>ROUND(P32/$P$28%,1)</f>
        <v>4.5</v>
      </c>
      <c r="S32" s="13"/>
      <c r="T32" s="15">
        <f t="shared" si="4"/>
        <v>2016</v>
      </c>
      <c r="U32" s="3"/>
    </row>
    <row r="33" spans="2:21" ht="21.75" customHeight="1">
      <c r="B33" s="5"/>
      <c r="C33" s="6" t="s">
        <v>13</v>
      </c>
      <c r="D33" s="13">
        <v>43</v>
      </c>
      <c r="E33" s="13"/>
      <c r="F33" s="12">
        <f t="shared" si="5"/>
        <v>5</v>
      </c>
      <c r="G33" s="13"/>
      <c r="H33" s="15">
        <v>1736</v>
      </c>
      <c r="I33" s="3"/>
      <c r="J33" s="13">
        <v>45</v>
      </c>
      <c r="K33" s="13"/>
      <c r="L33" s="14">
        <f t="shared" si="6"/>
        <v>5.3</v>
      </c>
      <c r="M33" s="13"/>
      <c r="N33" s="15">
        <v>1664</v>
      </c>
      <c r="O33" s="3"/>
      <c r="P33" s="13">
        <v>47</v>
      </c>
      <c r="Q33" s="13"/>
      <c r="R33" s="14">
        <f>ROUND(P33/$P$28%,1)</f>
        <v>5.6</v>
      </c>
      <c r="S33" s="13"/>
      <c r="T33" s="15">
        <f t="shared" si="4"/>
        <v>1630</v>
      </c>
      <c r="U33" s="3"/>
    </row>
    <row r="34" spans="2:21" ht="21.75" customHeight="1">
      <c r="B34" s="5"/>
      <c r="C34" s="6" t="s">
        <v>14</v>
      </c>
      <c r="D34" s="13">
        <v>204</v>
      </c>
      <c r="E34" s="13"/>
      <c r="F34" s="12">
        <f t="shared" si="5"/>
        <v>23.9</v>
      </c>
      <c r="G34" s="13"/>
      <c r="H34" s="15">
        <v>366</v>
      </c>
      <c r="I34" s="3"/>
      <c r="J34" s="13">
        <v>207</v>
      </c>
      <c r="K34" s="13"/>
      <c r="L34" s="14">
        <f t="shared" si="6"/>
        <v>24.4</v>
      </c>
      <c r="M34" s="13"/>
      <c r="N34" s="15">
        <v>362</v>
      </c>
      <c r="O34" s="3"/>
      <c r="P34" s="13">
        <v>207</v>
      </c>
      <c r="Q34" s="13"/>
      <c r="R34" s="14">
        <f>ROUND(P34/$P$28%,1)</f>
        <v>24.6</v>
      </c>
      <c r="S34" s="13"/>
      <c r="T34" s="15">
        <f t="shared" si="4"/>
        <v>370</v>
      </c>
      <c r="U34" s="3"/>
    </row>
    <row r="35" spans="2:21" ht="9" customHeight="1">
      <c r="B35" s="2"/>
      <c r="C35" s="8"/>
      <c r="D35" s="2"/>
      <c r="E35" s="2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9" customHeight="1">
      <c r="B36" s="7"/>
      <c r="C36" s="7"/>
      <c r="D36" s="7"/>
      <c r="E36" s="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6" ht="13.5">
      <c r="C37" s="39" t="s">
        <v>15</v>
      </c>
      <c r="D37" s="39"/>
      <c r="E37" s="39"/>
      <c r="F37" s="39"/>
    </row>
    <row r="38" spans="3:8" ht="13.5">
      <c r="C38" s="39" t="s">
        <v>16</v>
      </c>
      <c r="D38" s="39"/>
      <c r="E38" s="39"/>
      <c r="F38" s="39"/>
      <c r="G38" s="39"/>
      <c r="H38" s="39"/>
    </row>
    <row r="39" spans="3:8" ht="13.5">
      <c r="C39" s="18" t="s">
        <v>20</v>
      </c>
      <c r="D39" s="18"/>
      <c r="E39" s="18"/>
      <c r="F39" s="18"/>
      <c r="G39" s="18"/>
      <c r="H39" s="18"/>
    </row>
  </sheetData>
  <mergeCells count="41">
    <mergeCell ref="N1:U1"/>
    <mergeCell ref="A2:C2"/>
    <mergeCell ref="D4:Q4"/>
    <mergeCell ref="P7:U7"/>
    <mergeCell ref="B7:C7"/>
    <mergeCell ref="C38:H38"/>
    <mergeCell ref="T25:U25"/>
    <mergeCell ref="H26:I26"/>
    <mergeCell ref="N26:O26"/>
    <mergeCell ref="T26:U26"/>
    <mergeCell ref="N25:O25"/>
    <mergeCell ref="B28:C28"/>
    <mergeCell ref="B24:C26"/>
    <mergeCell ref="C37:F37"/>
    <mergeCell ref="D25:E26"/>
    <mergeCell ref="B8:C10"/>
    <mergeCell ref="D8:I8"/>
    <mergeCell ref="J8:O8"/>
    <mergeCell ref="P8:U8"/>
    <mergeCell ref="T9:U9"/>
    <mergeCell ref="H9:I9"/>
    <mergeCell ref="B12:C12"/>
    <mergeCell ref="D24:I24"/>
    <mergeCell ref="J24:O24"/>
    <mergeCell ref="P24:U24"/>
    <mergeCell ref="H25:I25"/>
    <mergeCell ref="N9:O9"/>
    <mergeCell ref="N10:O10"/>
    <mergeCell ref="H10:I10"/>
    <mergeCell ref="J25:K26"/>
    <mergeCell ref="L25:M26"/>
    <mergeCell ref="P25:Q26"/>
    <mergeCell ref="T10:U10"/>
    <mergeCell ref="R25:S26"/>
    <mergeCell ref="D9:E10"/>
    <mergeCell ref="F9:G10"/>
    <mergeCell ref="J9:K10"/>
    <mergeCell ref="L9:M10"/>
    <mergeCell ref="P9:Q10"/>
    <mergeCell ref="R9:S10"/>
    <mergeCell ref="F25:G26"/>
  </mergeCells>
  <printOptions/>
  <pageMargins left="0.3937007874015748" right="0" top="0.5905511811023623" bottom="0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2007-06-11T08:55:29Z</cp:lastPrinted>
  <dcterms:created xsi:type="dcterms:W3CDTF">1997-01-08T22:48:59Z</dcterms:created>
  <dcterms:modified xsi:type="dcterms:W3CDTF">2007-06-11T08:57:32Z</dcterms:modified>
  <cp:category/>
  <cp:version/>
  <cp:contentType/>
  <cp:contentStatus/>
</cp:coreProperties>
</file>