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35" windowWidth="15330" windowHeight="4095" activeTab="0"/>
  </bookViews>
  <sheets>
    <sheet name="第３３表" sheetId="1" r:id="rId1"/>
  </sheets>
  <definedNames/>
  <calcPr fullCalcOnLoad="1"/>
</workbook>
</file>

<file path=xl/sharedStrings.xml><?xml version="1.0" encoding="utf-8"?>
<sst xmlns="http://schemas.openxmlformats.org/spreadsheetml/2006/main" count="43" uniqueCount="27">
  <si>
    <t>単位　：　調定額　・　収入額千円、1人当たり円</t>
  </si>
  <si>
    <t>区分</t>
  </si>
  <si>
    <t>調定額</t>
  </si>
  <si>
    <t>収入額</t>
  </si>
  <si>
    <t>1人当たり</t>
  </si>
  <si>
    <t>総額</t>
  </si>
  <si>
    <t>現年課税分</t>
  </si>
  <si>
    <t>市民税</t>
  </si>
  <si>
    <t>個人</t>
  </si>
  <si>
    <t>普通微収</t>
  </si>
  <si>
    <t>特別微収</t>
  </si>
  <si>
    <t>法人</t>
  </si>
  <si>
    <t>固定資産税</t>
  </si>
  <si>
    <t>固定資産税</t>
  </si>
  <si>
    <t>交納付金</t>
  </si>
  <si>
    <t>軽自動車税</t>
  </si>
  <si>
    <t>たばこ消費税</t>
  </si>
  <si>
    <t>特別土地保有税</t>
  </si>
  <si>
    <t>都市計画税</t>
  </si>
  <si>
    <t>滞納繰越分</t>
  </si>
  <si>
    <t>市民税</t>
  </si>
  <si>
    <t>軽自動車税</t>
  </si>
  <si>
    <t>特別土地保有税</t>
  </si>
  <si>
    <t>資料　：　企画部財政課（決算統計）</t>
  </si>
  <si>
    <t>注）　1人当たりは、調定額÷各年12月1日人口</t>
  </si>
  <si>
    <t>第３３表　　　市税収入の推移</t>
  </si>
  <si>
    <t>平成１5年度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</si>
</sst>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0.0000"/>
    <numFmt numFmtId="229" formatCode="0.0000_ "/>
    <numFmt numFmtId="230" formatCode="&quot;(&quot;\ \ 0.0&quot;)&quot;"/>
    <numFmt numFmtId="231" formatCode="&quot;(&quot;\ 0.0&quot;)&quot;"/>
    <numFmt numFmtId="232" formatCode="&quot;(&quot;\ 0.&quot;)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0" xfId="0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horizontal="distributed"/>
    </xf>
    <xf numFmtId="0" fontId="4" fillId="0" borderId="4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4" xfId="0" applyFont="1" applyBorder="1" applyAlignment="1">
      <alignment horizontal="distributed" vertical="center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8" xfId="0" applyFont="1" applyBorder="1" applyAlignment="1">
      <alignment horizontal="distributed"/>
    </xf>
    <xf numFmtId="0" fontId="4" fillId="0" borderId="9" xfId="0" applyFont="1" applyBorder="1" applyAlignment="1">
      <alignment/>
    </xf>
    <xf numFmtId="0" fontId="6" fillId="0" borderId="0" xfId="0" applyFont="1" applyAlignment="1">
      <alignment/>
    </xf>
    <xf numFmtId="0" fontId="6" fillId="0" borderId="4" xfId="0" applyFont="1" applyBorder="1" applyAlignment="1">
      <alignment/>
    </xf>
    <xf numFmtId="3" fontId="6" fillId="0" borderId="0" xfId="0" applyNumberFormat="1" applyFont="1" applyAlignment="1">
      <alignment/>
    </xf>
    <xf numFmtId="0" fontId="4" fillId="0" borderId="0" xfId="0" applyFont="1" applyAlignment="1">
      <alignment horizontal="distributed"/>
    </xf>
    <xf numFmtId="3" fontId="4" fillId="0" borderId="0" xfId="0" applyNumberFormat="1" applyFont="1" applyAlignment="1">
      <alignment/>
    </xf>
    <xf numFmtId="3" fontId="4" fillId="0" borderId="0" xfId="0" applyNumberFormat="1" applyFont="1" applyFill="1" applyBorder="1" applyAlignment="1">
      <alignment horizontal="right"/>
    </xf>
    <xf numFmtId="38" fontId="4" fillId="0" borderId="0" xfId="17" applyFont="1" applyFill="1" applyBorder="1" applyAlignment="1">
      <alignment horizontal="right"/>
    </xf>
    <xf numFmtId="38" fontId="4" fillId="0" borderId="0" xfId="17" applyFont="1" applyAlignment="1">
      <alignment/>
    </xf>
    <xf numFmtId="38" fontId="4" fillId="0" borderId="0" xfId="17" applyFont="1" applyFill="1" applyBorder="1" applyAlignment="1">
      <alignment/>
    </xf>
    <xf numFmtId="38" fontId="6" fillId="0" borderId="0" xfId="17" applyFont="1" applyFill="1" applyBorder="1" applyAlignment="1">
      <alignment horizontal="right"/>
    </xf>
    <xf numFmtId="0" fontId="0" fillId="0" borderId="7" xfId="0" applyBorder="1" applyAlignment="1">
      <alignment/>
    </xf>
    <xf numFmtId="0" fontId="4" fillId="0" borderId="1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distributed"/>
    </xf>
    <xf numFmtId="0" fontId="7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distributed"/>
    </xf>
    <xf numFmtId="0" fontId="4" fillId="0" borderId="5" xfId="0" applyFont="1" applyBorder="1" applyAlignment="1">
      <alignment horizontal="distributed"/>
    </xf>
    <xf numFmtId="0" fontId="4" fillId="0" borderId="0" xfId="0" applyFont="1" applyAlignment="1">
      <alignment horizontal="distributed"/>
    </xf>
    <xf numFmtId="0" fontId="4" fillId="0" borderId="4" xfId="0" applyFont="1" applyBorder="1" applyAlignment="1">
      <alignment horizontal="distributed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distributed"/>
    </xf>
    <xf numFmtId="0" fontId="5" fillId="0" borderId="0" xfId="0" applyFont="1" applyAlignment="1">
      <alignment horizontal="distributed"/>
    </xf>
    <xf numFmtId="3" fontId="4" fillId="0" borderId="0" xfId="0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7"/>
  <sheetViews>
    <sheetView tabSelected="1" workbookViewId="0" topLeftCell="F1">
      <selection activeCell="P2" sqref="P2"/>
    </sheetView>
  </sheetViews>
  <sheetFormatPr defaultColWidth="9.00390625" defaultRowHeight="13.5"/>
  <cols>
    <col min="1" max="1" width="5.125" style="0" customWidth="1"/>
    <col min="2" max="5" width="2.875" style="0" customWidth="1"/>
    <col min="6" max="6" width="9.625" style="0" customWidth="1"/>
    <col min="7" max="7" width="3.75390625" style="0" customWidth="1"/>
    <col min="8" max="8" width="2.375" style="0" customWidth="1"/>
    <col min="9" max="10" width="10.125" style="0" customWidth="1"/>
    <col min="11" max="11" width="8.25390625" style="0" customWidth="1"/>
    <col min="12" max="13" width="10.125" style="0" customWidth="1"/>
    <col min="14" max="14" width="8.25390625" style="0" customWidth="1"/>
    <col min="15" max="16" width="10.125" style="0" customWidth="1"/>
    <col min="17" max="17" width="8.25390625" style="0" customWidth="1"/>
    <col min="18" max="19" width="10.125" style="0" customWidth="1"/>
    <col min="20" max="20" width="8.25390625" style="0" customWidth="1"/>
    <col min="21" max="22" width="10.125" style="0" customWidth="1"/>
    <col min="23" max="24" width="8.25390625" style="0" customWidth="1"/>
  </cols>
  <sheetData>
    <row r="1" spans="1:23" ht="13.5">
      <c r="A1" s="37"/>
      <c r="B1" s="37"/>
      <c r="C1" s="37"/>
      <c r="D1" s="37"/>
      <c r="E1" s="37"/>
      <c r="F1" s="37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43"/>
      <c r="V1" s="43"/>
      <c r="W1" s="43"/>
    </row>
    <row r="2" spans="1:20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3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2" ht="14.25">
      <c r="A5" s="1"/>
      <c r="B5" s="1"/>
      <c r="C5" s="1"/>
      <c r="D5" s="1"/>
      <c r="E5" s="1"/>
      <c r="F5" s="1"/>
      <c r="G5" s="1"/>
      <c r="H5" s="1"/>
      <c r="I5" s="1"/>
      <c r="J5" s="1"/>
      <c r="K5" s="45" t="s">
        <v>25</v>
      </c>
      <c r="L5" s="45"/>
      <c r="M5" s="45"/>
      <c r="N5" s="45"/>
      <c r="O5" s="45"/>
      <c r="P5" s="45"/>
      <c r="Q5" s="45"/>
      <c r="R5" s="45"/>
      <c r="S5" s="1"/>
      <c r="T5" s="1"/>
      <c r="V5" s="2"/>
    </row>
    <row r="6" spans="1:20" ht="13.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3.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3" ht="13.5">
      <c r="A9" s="1"/>
      <c r="B9" s="44" t="s">
        <v>0</v>
      </c>
      <c r="C9" s="44"/>
      <c r="D9" s="44"/>
      <c r="E9" s="44"/>
      <c r="F9" s="44"/>
      <c r="G9" s="44"/>
      <c r="H9" s="44"/>
      <c r="I9" s="44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4"/>
      <c r="V9" s="4"/>
      <c r="W9" s="4"/>
    </row>
    <row r="10" spans="1:24" ht="12" customHeight="1">
      <c r="A10" s="1"/>
      <c r="B10" s="1"/>
      <c r="C10" s="1"/>
      <c r="D10" s="1"/>
      <c r="E10" s="1"/>
      <c r="F10" s="1"/>
      <c r="G10" s="1"/>
      <c r="H10" s="5"/>
      <c r="I10" s="6"/>
      <c r="J10" s="6"/>
      <c r="K10" s="5"/>
      <c r="L10" s="6"/>
      <c r="M10" s="6"/>
      <c r="N10" s="7"/>
      <c r="O10" s="33"/>
      <c r="P10" s="6"/>
      <c r="Q10" s="5"/>
      <c r="R10" s="6"/>
      <c r="S10" s="6"/>
      <c r="T10" s="5"/>
      <c r="U10" s="6"/>
      <c r="V10" s="6"/>
      <c r="W10" s="7"/>
      <c r="X10" s="8"/>
    </row>
    <row r="11" spans="1:24" ht="15.75" customHeight="1">
      <c r="A11" s="1"/>
      <c r="B11" s="1"/>
      <c r="C11" s="1"/>
      <c r="D11" s="1"/>
      <c r="E11" s="1"/>
      <c r="F11" s="1"/>
      <c r="G11" s="1"/>
      <c r="H11" s="9"/>
      <c r="I11" s="39" t="s">
        <v>26</v>
      </c>
      <c r="J11" s="40"/>
      <c r="K11" s="41"/>
      <c r="L11" s="10"/>
      <c r="M11" s="12" t="str">
        <f>+WIDECHAR(16)</f>
        <v>１６</v>
      </c>
      <c r="N11" s="12"/>
      <c r="O11" s="10"/>
      <c r="P11" s="12" t="str">
        <f>+WIDECHAR(17)</f>
        <v>１７</v>
      </c>
      <c r="Q11" s="11"/>
      <c r="R11" s="10"/>
      <c r="S11" s="12" t="str">
        <f>+WIDECHAR(18)</f>
        <v>１８</v>
      </c>
      <c r="T11" s="11"/>
      <c r="U11" s="10"/>
      <c r="V11" s="12" t="str">
        <f>+WIDECHAR(19)</f>
        <v>１９</v>
      </c>
      <c r="W11" s="12"/>
      <c r="X11" s="8"/>
    </row>
    <row r="12" spans="1:24" ht="12" customHeight="1">
      <c r="A12" s="1"/>
      <c r="B12" s="1"/>
      <c r="C12" s="42" t="s">
        <v>1</v>
      </c>
      <c r="D12" s="42"/>
      <c r="E12" s="42"/>
      <c r="F12" s="42"/>
      <c r="G12" s="42"/>
      <c r="H12" s="13"/>
      <c r="I12" s="14"/>
      <c r="J12" s="3"/>
      <c r="K12" s="15"/>
      <c r="L12" s="14"/>
      <c r="M12" s="3"/>
      <c r="N12" s="3"/>
      <c r="O12" s="14"/>
      <c r="P12" s="3"/>
      <c r="Q12" s="15"/>
      <c r="R12" s="14"/>
      <c r="S12" s="3"/>
      <c r="T12" s="15"/>
      <c r="U12" s="14"/>
      <c r="V12" s="3"/>
      <c r="W12" s="3"/>
      <c r="X12" s="8"/>
    </row>
    <row r="13" spans="1:24" ht="12" customHeight="1">
      <c r="A13" s="1"/>
      <c r="B13" s="1"/>
      <c r="C13" s="42"/>
      <c r="D13" s="42"/>
      <c r="E13" s="42"/>
      <c r="F13" s="42"/>
      <c r="G13" s="42"/>
      <c r="H13" s="13"/>
      <c r="I13" s="16"/>
      <c r="J13" s="16"/>
      <c r="K13" s="16"/>
      <c r="L13" s="16"/>
      <c r="M13" s="16"/>
      <c r="N13" s="17"/>
      <c r="O13" s="16"/>
      <c r="P13" s="16"/>
      <c r="Q13" s="16"/>
      <c r="R13" s="16"/>
      <c r="S13" s="16"/>
      <c r="T13" s="16"/>
      <c r="U13" s="16"/>
      <c r="V13" s="16"/>
      <c r="W13" s="17"/>
      <c r="X13" s="8"/>
    </row>
    <row r="14" spans="1:24" ht="15.75" customHeight="1">
      <c r="A14" s="1"/>
      <c r="B14" s="1"/>
      <c r="C14" s="1"/>
      <c r="D14" s="1"/>
      <c r="E14" s="1"/>
      <c r="F14" s="1"/>
      <c r="G14" s="1"/>
      <c r="H14" s="9"/>
      <c r="I14" s="18" t="s">
        <v>2</v>
      </c>
      <c r="J14" s="18" t="s">
        <v>3</v>
      </c>
      <c r="K14" s="18" t="s">
        <v>4</v>
      </c>
      <c r="L14" s="18" t="s">
        <v>2</v>
      </c>
      <c r="M14" s="18" t="s">
        <v>3</v>
      </c>
      <c r="N14" s="10" t="s">
        <v>4</v>
      </c>
      <c r="O14" s="18" t="s">
        <v>2</v>
      </c>
      <c r="P14" s="18" t="s">
        <v>3</v>
      </c>
      <c r="Q14" s="18" t="s">
        <v>4</v>
      </c>
      <c r="R14" s="18" t="s">
        <v>2</v>
      </c>
      <c r="S14" s="18" t="s">
        <v>3</v>
      </c>
      <c r="T14" s="18" t="s">
        <v>4</v>
      </c>
      <c r="U14" s="18" t="s">
        <v>2</v>
      </c>
      <c r="V14" s="18" t="s">
        <v>3</v>
      </c>
      <c r="W14" s="10" t="s">
        <v>4</v>
      </c>
      <c r="X14" s="8"/>
    </row>
    <row r="15" spans="1:24" ht="12" customHeight="1">
      <c r="A15" s="1"/>
      <c r="B15" s="3"/>
      <c r="C15" s="3"/>
      <c r="D15" s="3"/>
      <c r="E15" s="3"/>
      <c r="F15" s="3"/>
      <c r="G15" s="3"/>
      <c r="H15" s="15"/>
      <c r="I15" s="19"/>
      <c r="J15" s="19"/>
      <c r="K15" s="19"/>
      <c r="L15" s="19"/>
      <c r="M15" s="19"/>
      <c r="N15" s="14"/>
      <c r="O15" s="19"/>
      <c r="P15" s="19"/>
      <c r="Q15" s="19"/>
      <c r="R15" s="19"/>
      <c r="S15" s="19"/>
      <c r="T15" s="19"/>
      <c r="U15" s="19"/>
      <c r="V15" s="19"/>
      <c r="W15" s="14"/>
      <c r="X15" s="8"/>
    </row>
    <row r="16" spans="1:23" ht="12" customHeight="1">
      <c r="A16" s="1"/>
      <c r="B16" s="1"/>
      <c r="C16" s="1"/>
      <c r="D16" s="1"/>
      <c r="E16" s="1"/>
      <c r="F16" s="1"/>
      <c r="G16" s="1"/>
      <c r="H16" s="5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5.75" customHeight="1">
      <c r="A17" s="1"/>
      <c r="B17" s="1"/>
      <c r="C17" s="38" t="s">
        <v>5</v>
      </c>
      <c r="D17" s="38"/>
      <c r="E17" s="38"/>
      <c r="F17" s="38"/>
      <c r="G17" s="20"/>
      <c r="H17" s="21"/>
      <c r="I17" s="22">
        <f aca="true" t="shared" si="0" ref="I17:N17">+I19+I33</f>
        <v>11842996</v>
      </c>
      <c r="J17" s="22">
        <f t="shared" si="0"/>
        <v>11138227</v>
      </c>
      <c r="K17" s="22">
        <f t="shared" si="0"/>
        <v>156850</v>
      </c>
      <c r="L17" s="22">
        <f t="shared" si="0"/>
        <v>12049163</v>
      </c>
      <c r="M17" s="22">
        <f t="shared" si="0"/>
        <v>11495635</v>
      </c>
      <c r="N17" s="22">
        <f t="shared" si="0"/>
        <v>157156</v>
      </c>
      <c r="O17" s="22">
        <f aca="true" t="shared" si="1" ref="O17:W17">+O19+O33</f>
        <v>12167316</v>
      </c>
      <c r="P17" s="22">
        <f t="shared" si="1"/>
        <v>11709728</v>
      </c>
      <c r="Q17" s="22">
        <f t="shared" si="1"/>
        <v>153494</v>
      </c>
      <c r="R17" s="22">
        <f t="shared" si="1"/>
        <v>12735586</v>
      </c>
      <c r="S17" s="22">
        <f t="shared" si="1"/>
        <v>12287623</v>
      </c>
      <c r="T17" s="22">
        <f t="shared" si="1"/>
        <v>157825</v>
      </c>
      <c r="U17" s="22">
        <f t="shared" si="1"/>
        <v>14055541</v>
      </c>
      <c r="V17" s="22">
        <f t="shared" si="1"/>
        <v>13569210</v>
      </c>
      <c r="W17" s="22">
        <f t="shared" si="1"/>
        <v>171193</v>
      </c>
    </row>
    <row r="18" spans="1:23" ht="24.75" customHeight="1">
      <c r="A18" s="1"/>
      <c r="B18" s="1"/>
      <c r="C18" s="34"/>
      <c r="D18" s="34"/>
      <c r="E18" s="34"/>
      <c r="F18" s="34"/>
      <c r="G18" s="1"/>
      <c r="H18" s="9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21.75" customHeight="1">
      <c r="A19" s="1"/>
      <c r="B19" s="1"/>
      <c r="C19" s="38" t="s">
        <v>6</v>
      </c>
      <c r="D19" s="38"/>
      <c r="E19" s="38"/>
      <c r="F19" s="38"/>
      <c r="G19" s="20"/>
      <c r="H19" s="21"/>
      <c r="I19" s="22">
        <f aca="true" t="shared" si="2" ref="I19:N19">+I20+I25+I28+I29+I30+I31</f>
        <v>11136671</v>
      </c>
      <c r="J19" s="22">
        <f t="shared" si="2"/>
        <v>11005156</v>
      </c>
      <c r="K19" s="22">
        <f t="shared" si="2"/>
        <v>147330</v>
      </c>
      <c r="L19" s="22">
        <f t="shared" si="2"/>
        <v>11450872</v>
      </c>
      <c r="M19" s="22">
        <f t="shared" si="2"/>
        <v>11356170</v>
      </c>
      <c r="N19" s="22">
        <f t="shared" si="2"/>
        <v>149352</v>
      </c>
      <c r="O19" s="22">
        <f aca="true" t="shared" si="3" ref="O19:W19">+O20+O25+O28+O29+O30+O31</f>
        <v>11725068</v>
      </c>
      <c r="P19" s="22">
        <f t="shared" si="3"/>
        <v>11624510</v>
      </c>
      <c r="Q19" s="22">
        <f t="shared" si="3"/>
        <v>147915</v>
      </c>
      <c r="R19" s="22">
        <f t="shared" si="3"/>
        <v>12327828</v>
      </c>
      <c r="S19" s="22">
        <f t="shared" si="3"/>
        <v>12212021</v>
      </c>
      <c r="T19" s="22">
        <f t="shared" si="3"/>
        <v>152731</v>
      </c>
      <c r="U19" s="22">
        <f t="shared" si="3"/>
        <v>13653701</v>
      </c>
      <c r="V19" s="22">
        <f t="shared" si="3"/>
        <v>13502492</v>
      </c>
      <c r="W19" s="22">
        <f t="shared" si="3"/>
        <v>166300</v>
      </c>
    </row>
    <row r="20" spans="1:23" ht="21.75" customHeight="1">
      <c r="A20" s="1"/>
      <c r="B20" s="1"/>
      <c r="C20" s="1"/>
      <c r="D20" s="34" t="s">
        <v>7</v>
      </c>
      <c r="E20" s="34"/>
      <c r="F20" s="34"/>
      <c r="G20" s="34"/>
      <c r="H20" s="9"/>
      <c r="I20" s="24">
        <f aca="true" t="shared" si="4" ref="I20:N20">+I21+I24</f>
        <v>4809942</v>
      </c>
      <c r="J20" s="24">
        <f t="shared" si="4"/>
        <v>4739228</v>
      </c>
      <c r="K20" s="24">
        <f t="shared" si="4"/>
        <v>63632</v>
      </c>
      <c r="L20" s="24">
        <f t="shared" si="4"/>
        <v>5067955</v>
      </c>
      <c r="M20" s="24">
        <f t="shared" si="4"/>
        <v>5014092</v>
      </c>
      <c r="N20" s="24">
        <f t="shared" si="4"/>
        <v>66101</v>
      </c>
      <c r="O20" s="25">
        <f aca="true" t="shared" si="5" ref="O20:T20">+O21+O24</f>
        <v>5319848</v>
      </c>
      <c r="P20" s="25">
        <f t="shared" si="5"/>
        <v>5258995</v>
      </c>
      <c r="Q20" s="26">
        <f t="shared" si="5"/>
        <v>67112</v>
      </c>
      <c r="R20" s="25">
        <f t="shared" si="5"/>
        <v>5920240</v>
      </c>
      <c r="S20" s="25">
        <f t="shared" si="5"/>
        <v>5842548</v>
      </c>
      <c r="T20" s="26">
        <f t="shared" si="5"/>
        <v>73346</v>
      </c>
      <c r="U20" s="25">
        <f>SUM(U21,U24)</f>
        <v>6811000</v>
      </c>
      <c r="V20" s="25">
        <f>SUM(V21,V24)</f>
        <v>6706945</v>
      </c>
      <c r="W20" s="26">
        <f>SUM(W21,W24)</f>
        <v>82957</v>
      </c>
    </row>
    <row r="21" spans="1:23" ht="21.75" customHeight="1">
      <c r="A21" s="1"/>
      <c r="B21" s="1"/>
      <c r="C21" s="1"/>
      <c r="D21" s="1"/>
      <c r="E21" s="34" t="s">
        <v>8</v>
      </c>
      <c r="F21" s="34"/>
      <c r="G21" s="34"/>
      <c r="H21" s="9"/>
      <c r="I21" s="24">
        <f aca="true" t="shared" si="6" ref="I21:N21">SUM(I22:I23)</f>
        <v>4441032</v>
      </c>
      <c r="J21" s="24">
        <f t="shared" si="6"/>
        <v>4373772</v>
      </c>
      <c r="K21" s="24">
        <f t="shared" si="6"/>
        <v>58752</v>
      </c>
      <c r="L21" s="24">
        <f t="shared" si="6"/>
        <v>4517282</v>
      </c>
      <c r="M21" s="24">
        <f t="shared" si="6"/>
        <v>4465649</v>
      </c>
      <c r="N21" s="24">
        <f t="shared" si="6"/>
        <v>58919</v>
      </c>
      <c r="O21" s="25">
        <f aca="true" t="shared" si="7" ref="O21:W21">SUM(O22:O23)</f>
        <v>4843374</v>
      </c>
      <c r="P21" s="25">
        <f t="shared" si="7"/>
        <v>4784464</v>
      </c>
      <c r="Q21" s="26">
        <f t="shared" si="7"/>
        <v>61101</v>
      </c>
      <c r="R21" s="25">
        <f t="shared" si="7"/>
        <v>5279247</v>
      </c>
      <c r="S21" s="25">
        <f t="shared" si="7"/>
        <v>5205649</v>
      </c>
      <c r="T21" s="26">
        <f t="shared" si="7"/>
        <v>65405</v>
      </c>
      <c r="U21" s="25">
        <f t="shared" si="7"/>
        <v>6188931</v>
      </c>
      <c r="V21" s="25">
        <f t="shared" si="7"/>
        <v>6088082</v>
      </c>
      <c r="W21" s="26">
        <f t="shared" si="7"/>
        <v>75380</v>
      </c>
    </row>
    <row r="22" spans="1:23" ht="21.75" customHeight="1">
      <c r="A22" s="1"/>
      <c r="B22" s="1"/>
      <c r="C22" s="1"/>
      <c r="D22" s="1"/>
      <c r="E22" s="1"/>
      <c r="F22" s="34" t="s">
        <v>9</v>
      </c>
      <c r="G22" s="34"/>
      <c r="H22" s="9"/>
      <c r="I22" s="26">
        <v>1227511</v>
      </c>
      <c r="J22" s="26">
        <v>1167409</v>
      </c>
      <c r="K22" s="26">
        <f>ROUND(I22/75590*1000,0)</f>
        <v>16239</v>
      </c>
      <c r="L22" s="26">
        <v>1297162</v>
      </c>
      <c r="M22" s="26">
        <v>1251548</v>
      </c>
      <c r="N22" s="26">
        <f>ROUND(L22/76670*1000,0)</f>
        <v>16919</v>
      </c>
      <c r="O22" s="26">
        <v>1405343</v>
      </c>
      <c r="P22" s="26">
        <v>1352731</v>
      </c>
      <c r="Q22" s="26">
        <f>ROUND(O22/79269*1000,0)</f>
        <v>17729</v>
      </c>
      <c r="R22" s="26">
        <v>1574483</v>
      </c>
      <c r="S22" s="26">
        <v>1507356</v>
      </c>
      <c r="T22" s="26">
        <f>ROUND(R22/80716*1000,0)</f>
        <v>19506</v>
      </c>
      <c r="U22" s="26">
        <v>1840153</v>
      </c>
      <c r="V22" s="26">
        <v>1747502</v>
      </c>
      <c r="W22" s="26">
        <f>ROUND(U22/82103*1000,0)</f>
        <v>22413</v>
      </c>
    </row>
    <row r="23" spans="1:23" ht="21.75" customHeight="1">
      <c r="A23" s="1"/>
      <c r="B23" s="1"/>
      <c r="C23" s="1"/>
      <c r="D23" s="1"/>
      <c r="E23" s="1"/>
      <c r="F23" s="34" t="s">
        <v>10</v>
      </c>
      <c r="G23" s="34"/>
      <c r="H23" s="9"/>
      <c r="I23" s="26">
        <v>3213521</v>
      </c>
      <c r="J23" s="26">
        <v>3206363</v>
      </c>
      <c r="K23" s="26">
        <f>ROUND(I23/75590*1000,0)</f>
        <v>42513</v>
      </c>
      <c r="L23" s="26">
        <v>3220120</v>
      </c>
      <c r="M23" s="26">
        <v>3214101</v>
      </c>
      <c r="N23" s="26">
        <f>ROUND(L23/76670*1000,0)</f>
        <v>42000</v>
      </c>
      <c r="O23" s="26">
        <v>3438031</v>
      </c>
      <c r="P23" s="26">
        <v>3431733</v>
      </c>
      <c r="Q23" s="26">
        <f>ROUND(O23/79269*1000,0)</f>
        <v>43372</v>
      </c>
      <c r="R23" s="26">
        <v>3704764</v>
      </c>
      <c r="S23" s="26">
        <v>3698293</v>
      </c>
      <c r="T23" s="26">
        <f>ROUND(R23/80716*1000,0)</f>
        <v>45899</v>
      </c>
      <c r="U23" s="26">
        <v>4348778</v>
      </c>
      <c r="V23" s="26">
        <v>4340580</v>
      </c>
      <c r="W23" s="26">
        <f>ROUND(U23/82103*1000,0)</f>
        <v>52967</v>
      </c>
    </row>
    <row r="24" spans="1:23" ht="21.75" customHeight="1">
      <c r="A24" s="1"/>
      <c r="B24" s="1"/>
      <c r="C24" s="1"/>
      <c r="D24" s="1"/>
      <c r="E24" s="34" t="s">
        <v>11</v>
      </c>
      <c r="F24" s="34"/>
      <c r="G24" s="34"/>
      <c r="H24" s="9"/>
      <c r="I24" s="26">
        <v>368910</v>
      </c>
      <c r="J24" s="26">
        <v>365456</v>
      </c>
      <c r="K24" s="26">
        <f>ROUND(I24/75590*1000,0)</f>
        <v>4880</v>
      </c>
      <c r="L24" s="26">
        <v>550673</v>
      </c>
      <c r="M24" s="26">
        <v>548443</v>
      </c>
      <c r="N24" s="26">
        <f>ROUND(L24/76670*1000,0)</f>
        <v>7182</v>
      </c>
      <c r="O24" s="26">
        <v>476474</v>
      </c>
      <c r="P24" s="26">
        <v>474531</v>
      </c>
      <c r="Q24" s="26">
        <f>ROUND(O24/79269*1000,0)</f>
        <v>6011</v>
      </c>
      <c r="R24" s="26">
        <v>640993</v>
      </c>
      <c r="S24" s="26">
        <v>636899</v>
      </c>
      <c r="T24" s="26">
        <f>ROUND(R24/80716*1000,0)</f>
        <v>7941</v>
      </c>
      <c r="U24" s="26">
        <v>622069</v>
      </c>
      <c r="V24" s="26">
        <v>618863</v>
      </c>
      <c r="W24" s="26">
        <f>ROUND(U24/82103*1000,0)</f>
        <v>7577</v>
      </c>
    </row>
    <row r="25" spans="1:23" ht="21.75" customHeight="1">
      <c r="A25" s="1"/>
      <c r="B25" s="1"/>
      <c r="C25" s="1"/>
      <c r="D25" s="34" t="s">
        <v>12</v>
      </c>
      <c r="E25" s="34"/>
      <c r="F25" s="34"/>
      <c r="G25" s="34"/>
      <c r="H25" s="9"/>
      <c r="I25" s="24">
        <f aca="true" t="shared" si="8" ref="I25:N25">SUM(I26:I27)</f>
        <v>4887971</v>
      </c>
      <c r="J25" s="24">
        <f t="shared" si="8"/>
        <v>4840402</v>
      </c>
      <c r="K25" s="24">
        <f t="shared" si="8"/>
        <v>64664</v>
      </c>
      <c r="L25" s="27">
        <f t="shared" si="8"/>
        <v>4931176</v>
      </c>
      <c r="M25" s="27">
        <f t="shared" si="8"/>
        <v>4899445</v>
      </c>
      <c r="N25" s="27">
        <f t="shared" si="8"/>
        <v>64317</v>
      </c>
      <c r="O25" s="26">
        <f aca="true" t="shared" si="9" ref="O25:T25">SUM(O26:O27)</f>
        <v>4977077</v>
      </c>
      <c r="P25" s="26">
        <f t="shared" si="9"/>
        <v>4945968</v>
      </c>
      <c r="Q25" s="26">
        <f t="shared" si="9"/>
        <v>62787</v>
      </c>
      <c r="R25" s="26">
        <f t="shared" si="9"/>
        <v>4993362</v>
      </c>
      <c r="S25" s="26">
        <f t="shared" si="9"/>
        <v>4963440</v>
      </c>
      <c r="T25" s="26">
        <f t="shared" si="9"/>
        <v>61864</v>
      </c>
      <c r="U25" s="26">
        <f>U26+U27</f>
        <v>5338270</v>
      </c>
      <c r="V25" s="26">
        <f>V26+V27</f>
        <v>5301024</v>
      </c>
      <c r="W25" s="26">
        <f>SUM(W26:W27)</f>
        <v>65019</v>
      </c>
    </row>
    <row r="26" spans="1:23" ht="21.75" customHeight="1">
      <c r="A26" s="1"/>
      <c r="B26" s="1"/>
      <c r="C26" s="1"/>
      <c r="D26" s="1"/>
      <c r="E26" s="34" t="s">
        <v>13</v>
      </c>
      <c r="F26" s="34"/>
      <c r="G26" s="34"/>
      <c r="H26" s="9"/>
      <c r="I26" s="26">
        <v>4791913</v>
      </c>
      <c r="J26" s="26">
        <v>4744344</v>
      </c>
      <c r="K26" s="26">
        <f>ROUND(I26/75590*1000,0)</f>
        <v>63393</v>
      </c>
      <c r="L26" s="26">
        <v>4833362</v>
      </c>
      <c r="M26" s="26">
        <v>4801631</v>
      </c>
      <c r="N26" s="26">
        <f aca="true" t="shared" si="10" ref="N26:N31">ROUND(L26/76670*1000,0)</f>
        <v>63041</v>
      </c>
      <c r="O26" s="26">
        <v>4879261</v>
      </c>
      <c r="P26" s="26">
        <v>4848152</v>
      </c>
      <c r="Q26" s="26">
        <f aca="true" t="shared" si="11" ref="Q26:Q31">ROUND(O26/79269*1000,0)</f>
        <v>61553</v>
      </c>
      <c r="R26" s="26">
        <v>4903222</v>
      </c>
      <c r="S26" s="26">
        <v>4873300</v>
      </c>
      <c r="T26" s="26">
        <f>ROUND(R26/80716*1000,0)</f>
        <v>60747</v>
      </c>
      <c r="U26" s="26">
        <v>5250071</v>
      </c>
      <c r="V26" s="26">
        <v>5212825</v>
      </c>
      <c r="W26" s="26">
        <f aca="true" t="shared" si="12" ref="W26:W31">ROUND(U26/82103*1000,0)</f>
        <v>63945</v>
      </c>
    </row>
    <row r="27" spans="1:23" ht="21.75" customHeight="1">
      <c r="A27" s="1"/>
      <c r="B27" s="1"/>
      <c r="C27" s="1"/>
      <c r="D27" s="1"/>
      <c r="E27" s="34" t="s">
        <v>14</v>
      </c>
      <c r="F27" s="34"/>
      <c r="G27" s="34"/>
      <c r="H27" s="9"/>
      <c r="I27" s="26">
        <v>96058</v>
      </c>
      <c r="J27" s="26">
        <v>96058</v>
      </c>
      <c r="K27" s="26">
        <f>ROUND(I27/75590*1000,0)</f>
        <v>1271</v>
      </c>
      <c r="L27" s="26">
        <v>97814</v>
      </c>
      <c r="M27" s="26">
        <v>97814</v>
      </c>
      <c r="N27" s="26">
        <f t="shared" si="10"/>
        <v>1276</v>
      </c>
      <c r="O27" s="26">
        <v>97816</v>
      </c>
      <c r="P27" s="26">
        <v>97816</v>
      </c>
      <c r="Q27" s="26">
        <f t="shared" si="11"/>
        <v>1234</v>
      </c>
      <c r="R27" s="26">
        <v>90140</v>
      </c>
      <c r="S27" s="26">
        <v>90140</v>
      </c>
      <c r="T27" s="26">
        <f>ROUND(R27/80716*1000,0)</f>
        <v>1117</v>
      </c>
      <c r="U27" s="26">
        <v>88199</v>
      </c>
      <c r="V27" s="26">
        <v>88199</v>
      </c>
      <c r="W27" s="26">
        <f t="shared" si="12"/>
        <v>1074</v>
      </c>
    </row>
    <row r="28" spans="1:23" ht="21.75" customHeight="1">
      <c r="A28" s="1"/>
      <c r="B28" s="1"/>
      <c r="C28" s="1"/>
      <c r="D28" s="34" t="s">
        <v>15</v>
      </c>
      <c r="E28" s="34"/>
      <c r="F28" s="34"/>
      <c r="G28" s="34"/>
      <c r="H28" s="9"/>
      <c r="I28" s="26">
        <v>34914</v>
      </c>
      <c r="J28" s="26">
        <v>33148</v>
      </c>
      <c r="K28" s="26">
        <f>ROUND(I28/75590*1000,0)</f>
        <v>462</v>
      </c>
      <c r="L28" s="26">
        <v>36456</v>
      </c>
      <c r="M28" s="26">
        <v>35068</v>
      </c>
      <c r="N28" s="26">
        <f t="shared" si="10"/>
        <v>475</v>
      </c>
      <c r="O28" s="26">
        <v>37824</v>
      </c>
      <c r="P28" s="26">
        <v>36711</v>
      </c>
      <c r="Q28" s="26">
        <f t="shared" si="11"/>
        <v>477</v>
      </c>
      <c r="R28" s="26">
        <v>39446</v>
      </c>
      <c r="S28" s="26">
        <v>38295</v>
      </c>
      <c r="T28" s="26">
        <f>ROUND(R28/80716*1000,0)</f>
        <v>489</v>
      </c>
      <c r="U28" s="26">
        <v>41726</v>
      </c>
      <c r="V28" s="26">
        <v>40488</v>
      </c>
      <c r="W28" s="26">
        <f t="shared" si="12"/>
        <v>508</v>
      </c>
    </row>
    <row r="29" spans="1:23" ht="21.75" customHeight="1">
      <c r="A29" s="1"/>
      <c r="B29" s="1"/>
      <c r="C29" s="1"/>
      <c r="D29" s="34" t="s">
        <v>16</v>
      </c>
      <c r="E29" s="34"/>
      <c r="F29" s="34"/>
      <c r="G29" s="34"/>
      <c r="H29" s="9"/>
      <c r="I29" s="26">
        <v>390760</v>
      </c>
      <c r="J29" s="26">
        <v>390760</v>
      </c>
      <c r="K29" s="26">
        <f>ROUND(I29/75590*1000,0)+1</f>
        <v>5170</v>
      </c>
      <c r="L29" s="26">
        <v>383117</v>
      </c>
      <c r="M29" s="26">
        <v>383117</v>
      </c>
      <c r="N29" s="26">
        <f t="shared" si="10"/>
        <v>4997</v>
      </c>
      <c r="O29" s="26">
        <v>358758</v>
      </c>
      <c r="P29" s="26">
        <v>358758</v>
      </c>
      <c r="Q29" s="26">
        <f t="shared" si="11"/>
        <v>4526</v>
      </c>
      <c r="R29" s="26">
        <v>351536</v>
      </c>
      <c r="S29" s="26">
        <v>351536</v>
      </c>
      <c r="T29" s="26">
        <f>ROUND(R29/80716*1000,0)</f>
        <v>4355</v>
      </c>
      <c r="U29" s="26">
        <v>365019</v>
      </c>
      <c r="V29" s="26">
        <v>365019</v>
      </c>
      <c r="W29" s="26">
        <f t="shared" si="12"/>
        <v>4446</v>
      </c>
    </row>
    <row r="30" spans="1:23" ht="21.75" customHeight="1">
      <c r="A30" s="1"/>
      <c r="B30" s="1"/>
      <c r="C30" s="1"/>
      <c r="D30" s="34" t="s">
        <v>17</v>
      </c>
      <c r="E30" s="34"/>
      <c r="F30" s="34"/>
      <c r="G30" s="34"/>
      <c r="H30" s="9"/>
      <c r="I30" s="26">
        <v>0</v>
      </c>
      <c r="J30" s="26">
        <v>0</v>
      </c>
      <c r="K30" s="26">
        <f>ROUND(I30/75590*1000,0)</f>
        <v>0</v>
      </c>
      <c r="L30" s="26">
        <v>0</v>
      </c>
      <c r="M30" s="26">
        <v>0</v>
      </c>
      <c r="N30" s="26">
        <f t="shared" si="10"/>
        <v>0</v>
      </c>
      <c r="O30" s="26">
        <v>0</v>
      </c>
      <c r="P30" s="26">
        <v>0</v>
      </c>
      <c r="Q30" s="26">
        <f t="shared" si="11"/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f t="shared" si="12"/>
        <v>0</v>
      </c>
    </row>
    <row r="31" spans="1:23" ht="21.75" customHeight="1">
      <c r="A31" s="1"/>
      <c r="B31" s="1"/>
      <c r="C31" s="1"/>
      <c r="D31" s="34" t="s">
        <v>18</v>
      </c>
      <c r="E31" s="34"/>
      <c r="F31" s="34"/>
      <c r="G31" s="34"/>
      <c r="H31" s="9"/>
      <c r="I31" s="26">
        <v>1013084</v>
      </c>
      <c r="J31" s="26">
        <v>1001618</v>
      </c>
      <c r="K31" s="26">
        <f>ROUND(I31/75590*1000,0)</f>
        <v>13402</v>
      </c>
      <c r="L31" s="26">
        <v>1032168</v>
      </c>
      <c r="M31" s="26">
        <v>1024448</v>
      </c>
      <c r="N31" s="26">
        <f t="shared" si="10"/>
        <v>13462</v>
      </c>
      <c r="O31" s="26">
        <v>1031561</v>
      </c>
      <c r="P31" s="26">
        <v>1024078</v>
      </c>
      <c r="Q31" s="26">
        <f t="shared" si="11"/>
        <v>13013</v>
      </c>
      <c r="R31" s="26">
        <v>1023244</v>
      </c>
      <c r="S31" s="26">
        <v>1016202</v>
      </c>
      <c r="T31" s="26">
        <f>ROUND(R31/80716*1000,0)</f>
        <v>12677</v>
      </c>
      <c r="U31" s="26">
        <v>1097686</v>
      </c>
      <c r="V31" s="26">
        <v>1089016</v>
      </c>
      <c r="W31" s="26">
        <f t="shared" si="12"/>
        <v>13370</v>
      </c>
    </row>
    <row r="32" spans="1:23" ht="18.75" customHeight="1">
      <c r="A32" s="1"/>
      <c r="B32" s="1"/>
      <c r="C32" s="1"/>
      <c r="D32" s="1"/>
      <c r="E32" s="1"/>
      <c r="F32" s="1"/>
      <c r="G32" s="1"/>
      <c r="H32" s="9"/>
      <c r="I32" s="1"/>
      <c r="J32" s="1"/>
      <c r="K32" s="1"/>
      <c r="L32" s="1"/>
      <c r="M32" s="1"/>
      <c r="N32" s="1"/>
      <c r="O32" s="1"/>
      <c r="P32" s="1"/>
      <c r="Q32" s="1"/>
      <c r="R32" s="28"/>
      <c r="S32" s="28"/>
      <c r="T32" s="28"/>
      <c r="U32" s="28"/>
      <c r="V32" s="28"/>
      <c r="W32" s="28"/>
    </row>
    <row r="33" spans="1:23" ht="21.75" customHeight="1">
      <c r="A33" s="1"/>
      <c r="B33" s="1"/>
      <c r="C33" s="38" t="s">
        <v>19</v>
      </c>
      <c r="D33" s="38"/>
      <c r="E33" s="38"/>
      <c r="F33" s="38"/>
      <c r="G33" s="20"/>
      <c r="H33" s="21"/>
      <c r="I33" s="22">
        <f aca="true" t="shared" si="13" ref="I33:N33">+I34+I37+I38+I39+I40</f>
        <v>706325</v>
      </c>
      <c r="J33" s="22">
        <f t="shared" si="13"/>
        <v>133071</v>
      </c>
      <c r="K33" s="22">
        <f t="shared" si="13"/>
        <v>9520</v>
      </c>
      <c r="L33" s="22">
        <f t="shared" si="13"/>
        <v>598291</v>
      </c>
      <c r="M33" s="22">
        <f t="shared" si="13"/>
        <v>139465</v>
      </c>
      <c r="N33" s="22">
        <f t="shared" si="13"/>
        <v>7804</v>
      </c>
      <c r="O33" s="22">
        <f aca="true" t="shared" si="14" ref="O33:W33">+O34+O37+O38+O39+O40</f>
        <v>442248</v>
      </c>
      <c r="P33" s="22">
        <f t="shared" si="14"/>
        <v>85218</v>
      </c>
      <c r="Q33" s="22">
        <f t="shared" si="14"/>
        <v>5579</v>
      </c>
      <c r="R33" s="29">
        <f t="shared" si="14"/>
        <v>407758</v>
      </c>
      <c r="S33" s="29">
        <f t="shared" si="14"/>
        <v>75602</v>
      </c>
      <c r="T33" s="29">
        <f t="shared" si="14"/>
        <v>5094</v>
      </c>
      <c r="U33" s="29">
        <f t="shared" si="14"/>
        <v>401840</v>
      </c>
      <c r="V33" s="29">
        <f t="shared" si="14"/>
        <v>66718</v>
      </c>
      <c r="W33" s="29">
        <f t="shared" si="14"/>
        <v>4893</v>
      </c>
    </row>
    <row r="34" spans="1:23" ht="21.75" customHeight="1">
      <c r="A34" s="1"/>
      <c r="B34" s="1"/>
      <c r="C34" s="1"/>
      <c r="D34" s="34" t="s">
        <v>20</v>
      </c>
      <c r="E34" s="34"/>
      <c r="F34" s="34"/>
      <c r="G34" s="34"/>
      <c r="H34" s="9"/>
      <c r="I34" s="24">
        <f aca="true" t="shared" si="15" ref="I34:N34">SUM(I35:I36)</f>
        <v>380397</v>
      </c>
      <c r="J34" s="24">
        <f t="shared" si="15"/>
        <v>57449</v>
      </c>
      <c r="K34" s="24">
        <f t="shared" si="15"/>
        <v>5127</v>
      </c>
      <c r="L34" s="24">
        <f t="shared" si="15"/>
        <v>320508</v>
      </c>
      <c r="M34" s="24">
        <f t="shared" si="15"/>
        <v>86222</v>
      </c>
      <c r="N34" s="24">
        <f t="shared" si="15"/>
        <v>4180</v>
      </c>
      <c r="O34" s="24">
        <f>SUM(O35:O36)</f>
        <v>202388</v>
      </c>
      <c r="P34" s="24">
        <f>SUM(P35:P36)</f>
        <v>48516</v>
      </c>
      <c r="Q34" s="24">
        <f>SUM(Q35:Q36)</f>
        <v>2553</v>
      </c>
      <c r="R34" s="26">
        <f>SUM(R35:R36)</f>
        <v>187308</v>
      </c>
      <c r="S34" s="26">
        <f>SUM(S35:S36)</f>
        <v>41897</v>
      </c>
      <c r="T34" s="26">
        <f>ROUND(R34/79269*1000,0)</f>
        <v>2363</v>
      </c>
      <c r="U34" s="26">
        <f>SUM(U35:U36)</f>
        <v>190530</v>
      </c>
      <c r="V34" s="26">
        <f>SUM(V35:V36)</f>
        <v>37803</v>
      </c>
      <c r="W34" s="46">
        <f>SUM(W35:W36)</f>
        <v>2320</v>
      </c>
    </row>
    <row r="35" spans="1:23" ht="21.75" customHeight="1">
      <c r="A35" s="1"/>
      <c r="B35" s="1"/>
      <c r="C35" s="1"/>
      <c r="D35" s="1"/>
      <c r="E35" s="34" t="s">
        <v>8</v>
      </c>
      <c r="F35" s="34"/>
      <c r="G35" s="34"/>
      <c r="H35" s="9"/>
      <c r="I35" s="26">
        <v>372673</v>
      </c>
      <c r="J35" s="26">
        <v>55435</v>
      </c>
      <c r="K35" s="26">
        <v>5023</v>
      </c>
      <c r="L35" s="26">
        <v>310155</v>
      </c>
      <c r="M35" s="26">
        <v>82964</v>
      </c>
      <c r="N35" s="26">
        <f aca="true" t="shared" si="16" ref="N35:N40">ROUND(L35/76670*1000,0)</f>
        <v>4045</v>
      </c>
      <c r="O35" s="26">
        <v>193477</v>
      </c>
      <c r="P35" s="26">
        <v>46445</v>
      </c>
      <c r="Q35" s="26">
        <f aca="true" t="shared" si="17" ref="Q35:Q40">ROUND(O35/79269*1000,0)</f>
        <v>2441</v>
      </c>
      <c r="R35" s="26">
        <v>179015</v>
      </c>
      <c r="S35" s="26">
        <v>39890</v>
      </c>
      <c r="T35" s="26">
        <f>ROUND(R35/80716*1000,0)</f>
        <v>2218</v>
      </c>
      <c r="U35" s="26">
        <v>181727</v>
      </c>
      <c r="V35" s="26">
        <v>36607</v>
      </c>
      <c r="W35" s="26">
        <f>ROUND(U35/82103*1000,0)</f>
        <v>2213</v>
      </c>
    </row>
    <row r="36" spans="1:23" ht="21.75" customHeight="1">
      <c r="A36" s="1"/>
      <c r="B36" s="1"/>
      <c r="C36" s="1"/>
      <c r="D36" s="1"/>
      <c r="E36" s="34" t="s">
        <v>11</v>
      </c>
      <c r="F36" s="34"/>
      <c r="G36" s="34"/>
      <c r="H36" s="9"/>
      <c r="I36" s="26">
        <v>7724</v>
      </c>
      <c r="J36" s="26">
        <v>2014</v>
      </c>
      <c r="K36" s="26">
        <v>104</v>
      </c>
      <c r="L36" s="26">
        <v>10353</v>
      </c>
      <c r="M36" s="26">
        <v>3258</v>
      </c>
      <c r="N36" s="26">
        <f t="shared" si="16"/>
        <v>135</v>
      </c>
      <c r="O36" s="26">
        <v>8911</v>
      </c>
      <c r="P36" s="26">
        <v>2071</v>
      </c>
      <c r="Q36" s="26">
        <f t="shared" si="17"/>
        <v>112</v>
      </c>
      <c r="R36" s="26">
        <v>8293</v>
      </c>
      <c r="S36" s="26">
        <v>2007</v>
      </c>
      <c r="T36" s="26">
        <f>ROUND(R36/80716*1000,0)</f>
        <v>103</v>
      </c>
      <c r="U36" s="26">
        <v>8803</v>
      </c>
      <c r="V36" s="26">
        <v>1196</v>
      </c>
      <c r="W36" s="26">
        <f>ROUND(U36/82103*1000,0)</f>
        <v>107</v>
      </c>
    </row>
    <row r="37" spans="1:23" ht="21.75" customHeight="1">
      <c r="A37" s="1"/>
      <c r="B37" s="1"/>
      <c r="C37" s="1"/>
      <c r="D37" s="34" t="s">
        <v>12</v>
      </c>
      <c r="E37" s="34"/>
      <c r="F37" s="34"/>
      <c r="G37" s="34"/>
      <c r="H37" s="9"/>
      <c r="I37" s="26">
        <v>255367</v>
      </c>
      <c r="J37" s="26">
        <v>58946</v>
      </c>
      <c r="K37" s="26">
        <v>3442</v>
      </c>
      <c r="L37" s="26">
        <v>220162</v>
      </c>
      <c r="M37" s="26">
        <v>41970</v>
      </c>
      <c r="N37" s="26">
        <f t="shared" si="16"/>
        <v>2872</v>
      </c>
      <c r="O37" s="26">
        <v>190690</v>
      </c>
      <c r="P37" s="26">
        <v>28897</v>
      </c>
      <c r="Q37" s="26">
        <f t="shared" si="17"/>
        <v>2406</v>
      </c>
      <c r="R37" s="26">
        <v>175953</v>
      </c>
      <c r="S37" s="26">
        <v>26675</v>
      </c>
      <c r="T37" s="26">
        <f>ROUND(R37/80716*1000,0)</f>
        <v>2180</v>
      </c>
      <c r="U37" s="26">
        <v>168833</v>
      </c>
      <c r="V37" s="26">
        <v>22931</v>
      </c>
      <c r="W37" s="26">
        <f>ROUND(U37/82103*1000,0)</f>
        <v>2056</v>
      </c>
    </row>
    <row r="38" spans="1:23" ht="21.75" customHeight="1">
      <c r="A38" s="1"/>
      <c r="B38" s="1"/>
      <c r="C38" s="1"/>
      <c r="D38" s="34" t="s">
        <v>21</v>
      </c>
      <c r="E38" s="34"/>
      <c r="F38" s="34"/>
      <c r="G38" s="34"/>
      <c r="H38" s="9"/>
      <c r="I38" s="26">
        <v>7057</v>
      </c>
      <c r="J38" s="26">
        <v>1189</v>
      </c>
      <c r="K38" s="26">
        <v>95</v>
      </c>
      <c r="L38" s="26">
        <v>4032</v>
      </c>
      <c r="M38" s="26">
        <v>1066</v>
      </c>
      <c r="N38" s="26">
        <f t="shared" si="16"/>
        <v>53</v>
      </c>
      <c r="O38" s="26">
        <v>3090</v>
      </c>
      <c r="P38" s="26">
        <v>845</v>
      </c>
      <c r="Q38" s="26">
        <f t="shared" si="17"/>
        <v>39</v>
      </c>
      <c r="R38" s="26">
        <v>2814</v>
      </c>
      <c r="S38" s="26">
        <v>743</v>
      </c>
      <c r="T38" s="26">
        <f>ROUND(R38/80716*1000,0)</f>
        <v>35</v>
      </c>
      <c r="U38" s="26">
        <v>2495</v>
      </c>
      <c r="V38" s="26">
        <v>592</v>
      </c>
      <c r="W38" s="26">
        <f>ROUND(U38/82103*1000,0)</f>
        <v>30</v>
      </c>
    </row>
    <row r="39" spans="1:23" ht="21.75" customHeight="1">
      <c r="A39" s="1"/>
      <c r="B39" s="1"/>
      <c r="C39" s="1"/>
      <c r="D39" s="34" t="s">
        <v>22</v>
      </c>
      <c r="E39" s="34"/>
      <c r="F39" s="34"/>
      <c r="G39" s="34"/>
      <c r="H39" s="9"/>
      <c r="I39" s="26">
        <v>1050</v>
      </c>
      <c r="J39" s="26">
        <v>1050</v>
      </c>
      <c r="K39" s="26">
        <v>14</v>
      </c>
      <c r="L39" s="26">
        <v>0</v>
      </c>
      <c r="M39" s="26">
        <v>0</v>
      </c>
      <c r="N39" s="26">
        <f t="shared" si="16"/>
        <v>0</v>
      </c>
      <c r="O39" s="26">
        <v>0</v>
      </c>
      <c r="P39" s="26">
        <v>0</v>
      </c>
      <c r="Q39" s="26">
        <f t="shared" si="17"/>
        <v>0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W39" s="26">
        <v>0</v>
      </c>
    </row>
    <row r="40" spans="1:23" ht="21.75" customHeight="1">
      <c r="A40" s="1"/>
      <c r="B40" s="1"/>
      <c r="C40" s="1"/>
      <c r="D40" s="34" t="s">
        <v>18</v>
      </c>
      <c r="E40" s="34"/>
      <c r="F40" s="34"/>
      <c r="G40" s="34"/>
      <c r="H40" s="9"/>
      <c r="I40" s="26">
        <v>62454</v>
      </c>
      <c r="J40" s="26">
        <v>14437</v>
      </c>
      <c r="K40" s="26">
        <v>842</v>
      </c>
      <c r="L40" s="26">
        <v>53589</v>
      </c>
      <c r="M40" s="26">
        <v>10207</v>
      </c>
      <c r="N40" s="26">
        <f t="shared" si="16"/>
        <v>699</v>
      </c>
      <c r="O40" s="26">
        <v>46080</v>
      </c>
      <c r="P40" s="26">
        <v>6960</v>
      </c>
      <c r="Q40" s="26">
        <f t="shared" si="17"/>
        <v>581</v>
      </c>
      <c r="R40" s="26">
        <v>41683</v>
      </c>
      <c r="S40" s="26">
        <v>6287</v>
      </c>
      <c r="T40" s="26">
        <f>ROUND(R40/80716*1000,0)</f>
        <v>516</v>
      </c>
      <c r="U40" s="26">
        <v>39982</v>
      </c>
      <c r="V40" s="26">
        <v>5392</v>
      </c>
      <c r="W40" s="26">
        <f>ROUND(U40/82103*1000,0)</f>
        <v>487</v>
      </c>
    </row>
    <row r="41" spans="2:23" ht="13.5">
      <c r="B41" s="4"/>
      <c r="C41" s="4"/>
      <c r="D41" s="4"/>
      <c r="E41" s="4"/>
      <c r="F41" s="4"/>
      <c r="G41" s="4"/>
      <c r="H41" s="30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31"/>
      <c r="V41" s="31"/>
      <c r="W41" s="31"/>
    </row>
    <row r="42" spans="21:23" ht="13.5">
      <c r="U42" s="32"/>
      <c r="V42" s="32"/>
      <c r="W42" s="32"/>
    </row>
    <row r="43" spans="2:23" ht="13.5" customHeight="1">
      <c r="B43" s="36" t="s">
        <v>23</v>
      </c>
      <c r="C43" s="36"/>
      <c r="D43" s="36"/>
      <c r="E43" s="36"/>
      <c r="F43" s="36"/>
      <c r="G43" s="36"/>
      <c r="H43" s="36"/>
      <c r="I43" s="36"/>
      <c r="J43" s="1"/>
      <c r="U43" s="32"/>
      <c r="V43" s="32"/>
      <c r="W43" s="32"/>
    </row>
    <row r="44" spans="2:11" ht="13.5">
      <c r="B44" s="37" t="s">
        <v>24</v>
      </c>
      <c r="C44" s="37"/>
      <c r="D44" s="37"/>
      <c r="E44" s="37"/>
      <c r="F44" s="37"/>
      <c r="G44" s="37"/>
      <c r="H44" s="37"/>
      <c r="I44" s="37"/>
      <c r="J44" s="37"/>
      <c r="K44" s="23"/>
    </row>
    <row r="45" spans="2:11" ht="13.5">
      <c r="B45" s="35"/>
      <c r="C45" s="35"/>
      <c r="D45" s="35"/>
      <c r="E45" s="35"/>
      <c r="F45" s="35"/>
      <c r="G45" s="35"/>
      <c r="H45" s="35"/>
      <c r="I45" s="35"/>
      <c r="J45" s="35"/>
      <c r="K45" s="35"/>
    </row>
    <row r="47" spans="2:10" ht="13.5">
      <c r="B47" s="35"/>
      <c r="C47" s="35"/>
      <c r="D47" s="35"/>
      <c r="E47" s="35"/>
      <c r="F47" s="35"/>
      <c r="G47" s="35"/>
      <c r="H47" s="35"/>
      <c r="I47" s="35"/>
      <c r="J47" s="35"/>
    </row>
  </sheetData>
  <mergeCells count="33">
    <mergeCell ref="A1:F1"/>
    <mergeCell ref="U1:W1"/>
    <mergeCell ref="K5:R5"/>
    <mergeCell ref="B9:I9"/>
    <mergeCell ref="I11:K11"/>
    <mergeCell ref="C12:G13"/>
    <mergeCell ref="C17:F17"/>
    <mergeCell ref="C18:F18"/>
    <mergeCell ref="C19:F19"/>
    <mergeCell ref="D20:G20"/>
    <mergeCell ref="E21:G21"/>
    <mergeCell ref="F22:G22"/>
    <mergeCell ref="F23:G23"/>
    <mergeCell ref="E24:G24"/>
    <mergeCell ref="D25:G25"/>
    <mergeCell ref="E26:G26"/>
    <mergeCell ref="E27:G27"/>
    <mergeCell ref="D28:G28"/>
    <mergeCell ref="D29:G29"/>
    <mergeCell ref="D30:G30"/>
    <mergeCell ref="D31:G31"/>
    <mergeCell ref="C33:F33"/>
    <mergeCell ref="D34:G34"/>
    <mergeCell ref="E35:G35"/>
    <mergeCell ref="E36:G36"/>
    <mergeCell ref="D37:G37"/>
    <mergeCell ref="D38:G38"/>
    <mergeCell ref="B47:J47"/>
    <mergeCell ref="D39:G39"/>
    <mergeCell ref="D40:G40"/>
    <mergeCell ref="B43:I43"/>
    <mergeCell ref="B44:J44"/>
    <mergeCell ref="B45:K45"/>
  </mergeCells>
  <printOptions/>
  <pageMargins left="0.3937007874015748" right="0.1968503937007874" top="0.5511811023622047" bottom="0.1968503937007874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2009-02-20T06:52:13Z</cp:lastPrinted>
  <dcterms:created xsi:type="dcterms:W3CDTF">1997-01-08T22:48:59Z</dcterms:created>
  <dcterms:modified xsi:type="dcterms:W3CDTF">2009-02-20T06:53:03Z</dcterms:modified>
  <cp:category/>
  <cp:version/>
  <cp:contentType/>
  <cp:contentStatus/>
</cp:coreProperties>
</file>