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3表" sheetId="1" r:id="rId1"/>
  </sheets>
  <definedNames>
    <definedName name="_xlnm.Print_Area" localSheetId="0">'第3表'!$A$1:$W$52</definedName>
  </definedNames>
  <calcPr fullCalcOnLoad="1"/>
</workbook>
</file>

<file path=xl/sharedStrings.xml><?xml version="1.0" encoding="utf-8"?>
<sst xmlns="http://schemas.openxmlformats.org/spreadsheetml/2006/main" count="12" uniqueCount="12">
  <si>
    <t>６　　地勢　・　位置　・　気象</t>
  </si>
  <si>
    <t>第３表　　地目別土地面積</t>
  </si>
  <si>
    <t>単位：ha、（　）内は構成比 ％</t>
  </si>
  <si>
    <t>（各年1月1日現在）</t>
  </si>
  <si>
    <t>年  次</t>
  </si>
  <si>
    <t>総　　数</t>
  </si>
  <si>
    <t>宅　地</t>
  </si>
  <si>
    <t>田</t>
  </si>
  <si>
    <t>畑</t>
  </si>
  <si>
    <t>山　林</t>
  </si>
  <si>
    <t>その他</t>
  </si>
  <si>
    <t>資料：企画部課税課（固定資産概要調書）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</si>
</sst>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38" fontId="4" fillId="0" borderId="0" xfId="17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177" fontId="4" fillId="0" borderId="1" xfId="17" applyNumberFormat="1" applyFont="1" applyBorder="1" applyAlignment="1">
      <alignment/>
    </xf>
    <xf numFmtId="38" fontId="4" fillId="0" borderId="0" xfId="17" applyNumberFormat="1" applyFont="1" applyFill="1" applyBorder="1" applyAlignment="1">
      <alignment/>
    </xf>
    <xf numFmtId="215" fontId="4" fillId="0" borderId="0" xfId="17" applyNumberFormat="1" applyFont="1" applyFill="1" applyBorder="1" applyAlignment="1">
      <alignment/>
    </xf>
    <xf numFmtId="177" fontId="4" fillId="0" borderId="0" xfId="17" applyNumberFormat="1" applyFont="1" applyFill="1" applyBorder="1" applyAlignment="1">
      <alignment/>
    </xf>
    <xf numFmtId="215" fontId="0" fillId="0" borderId="0" xfId="0" applyNumberFormat="1" applyAlignment="1">
      <alignment/>
    </xf>
    <xf numFmtId="206" fontId="4" fillId="0" borderId="0" xfId="17" applyNumberFormat="1" applyFont="1" applyFill="1" applyBorder="1" applyAlignment="1">
      <alignment/>
    </xf>
    <xf numFmtId="177" fontId="4" fillId="0" borderId="0" xfId="17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13</xdr:row>
      <xdr:rowOff>0</xdr:rowOff>
    </xdr:from>
    <xdr:to>
      <xdr:col>24</xdr:col>
      <xdr:colOff>0</xdr:colOff>
      <xdr:row>14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247650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19</xdr:row>
      <xdr:rowOff>38100</xdr:rowOff>
    </xdr:from>
    <xdr:to>
      <xdr:col>18</xdr:col>
      <xdr:colOff>133350</xdr:colOff>
      <xdr:row>20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105400" y="37719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38100</xdr:rowOff>
    </xdr:from>
    <xdr:to>
      <xdr:col>18</xdr:col>
      <xdr:colOff>133350</xdr:colOff>
      <xdr:row>23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1054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25</xdr:row>
      <xdr:rowOff>38100</xdr:rowOff>
    </xdr:from>
    <xdr:to>
      <xdr:col>12</xdr:col>
      <xdr:colOff>133350</xdr:colOff>
      <xdr:row>26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22</xdr:row>
      <xdr:rowOff>38100</xdr:rowOff>
    </xdr:from>
    <xdr:to>
      <xdr:col>12</xdr:col>
      <xdr:colOff>133350</xdr:colOff>
      <xdr:row>23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38100</xdr:rowOff>
    </xdr:from>
    <xdr:to>
      <xdr:col>9</xdr:col>
      <xdr:colOff>133350</xdr:colOff>
      <xdr:row>23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38100</xdr:rowOff>
    </xdr:from>
    <xdr:to>
      <xdr:col>9</xdr:col>
      <xdr:colOff>133350</xdr:colOff>
      <xdr:row>26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25</xdr:row>
      <xdr:rowOff>38100</xdr:rowOff>
    </xdr:from>
    <xdr:to>
      <xdr:col>17</xdr:col>
      <xdr:colOff>114300</xdr:colOff>
      <xdr:row>26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7</xdr:col>
      <xdr:colOff>57150</xdr:colOff>
      <xdr:row>33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64960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16</xdr:col>
      <xdr:colOff>104775</xdr:colOff>
      <xdr:row>16</xdr:row>
      <xdr:rowOff>38100</xdr:rowOff>
    </xdr:from>
    <xdr:to>
      <xdr:col>18</xdr:col>
      <xdr:colOff>133350</xdr:colOff>
      <xdr:row>17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5105400" y="31432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19</xdr:row>
      <xdr:rowOff>38100</xdr:rowOff>
    </xdr:from>
    <xdr:to>
      <xdr:col>18</xdr:col>
      <xdr:colOff>133350</xdr:colOff>
      <xdr:row>20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105400" y="37719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38100</xdr:rowOff>
    </xdr:from>
    <xdr:to>
      <xdr:col>12</xdr:col>
      <xdr:colOff>133350</xdr:colOff>
      <xdr:row>23</xdr:row>
      <xdr:rowOff>19050</xdr:rowOff>
    </xdr:to>
    <xdr:sp>
      <xdr:nvSpPr>
        <xdr:cNvPr id="15" name="Rectangle 15"/>
        <xdr:cNvSpPr>
          <a:spLocks/>
        </xdr:cNvSpPr>
      </xdr:nvSpPr>
      <xdr:spPr>
        <a:xfrm>
          <a:off x="34671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19</xdr:row>
      <xdr:rowOff>38100</xdr:rowOff>
    </xdr:from>
    <xdr:to>
      <xdr:col>12</xdr:col>
      <xdr:colOff>133350</xdr:colOff>
      <xdr:row>20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3467100" y="37719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38100</xdr:rowOff>
    </xdr:from>
    <xdr:to>
      <xdr:col>9</xdr:col>
      <xdr:colOff>133350</xdr:colOff>
      <xdr:row>20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2647950" y="37719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38100</xdr:rowOff>
    </xdr:from>
    <xdr:to>
      <xdr:col>9</xdr:col>
      <xdr:colOff>133350</xdr:colOff>
      <xdr:row>23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264795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22</xdr:row>
      <xdr:rowOff>38100</xdr:rowOff>
    </xdr:from>
    <xdr:to>
      <xdr:col>17</xdr:col>
      <xdr:colOff>114300</xdr:colOff>
      <xdr:row>23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46101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7</xdr:col>
      <xdr:colOff>57150</xdr:colOff>
      <xdr:row>33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1924050" y="64960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29</xdr:row>
      <xdr:rowOff>38100</xdr:rowOff>
    </xdr:from>
    <xdr:to>
      <xdr:col>7</xdr:col>
      <xdr:colOff>57150</xdr:colOff>
      <xdr:row>30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1924050" y="58674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7</xdr:col>
      <xdr:colOff>57150</xdr:colOff>
      <xdr:row>33</xdr:row>
      <xdr:rowOff>19050</xdr:rowOff>
    </xdr:to>
    <xdr:sp>
      <xdr:nvSpPr>
        <xdr:cNvPr id="23" name="Rectangle 23"/>
        <xdr:cNvSpPr>
          <a:spLocks/>
        </xdr:cNvSpPr>
      </xdr:nvSpPr>
      <xdr:spPr>
        <a:xfrm>
          <a:off x="1924050" y="64960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"/>
  <sheetViews>
    <sheetView tabSelected="1" workbookViewId="0" topLeftCell="A1">
      <selection activeCell="Y5" sqref="Y5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25390625" style="0" customWidth="1"/>
    <col min="16" max="17" width="2.25390625" style="0" customWidth="1"/>
    <col min="18" max="18" width="6.25390625" style="0" customWidth="1"/>
    <col min="19" max="20" width="2.25390625" style="0" customWidth="1"/>
    <col min="21" max="21" width="6.25390625" style="0" customWidth="1"/>
    <col min="22" max="22" width="2.25390625" style="0" customWidth="1"/>
  </cols>
  <sheetData>
    <row r="1" spans="1:6" ht="13.5">
      <c r="A1" s="34" t="s">
        <v>0</v>
      </c>
      <c r="B1" s="34"/>
      <c r="C1" s="34"/>
      <c r="D1" s="34"/>
      <c r="E1" s="34"/>
      <c r="F1" s="34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7" t="s">
        <v>1</v>
      </c>
      <c r="G5" s="37"/>
      <c r="H5" s="37"/>
      <c r="I5" s="37"/>
      <c r="J5" s="37"/>
      <c r="K5" s="37"/>
      <c r="L5" s="37"/>
      <c r="M5" s="37"/>
      <c r="N5" s="37"/>
      <c r="O5" s="37"/>
      <c r="P5" s="37"/>
    </row>
    <row r="8" spans="1:89" s="4" customFormat="1" ht="13.5">
      <c r="A8" s="2"/>
      <c r="B8" s="36" t="s">
        <v>2</v>
      </c>
      <c r="C8" s="36"/>
      <c r="D8" s="36"/>
      <c r="E8" s="36"/>
      <c r="F8" s="3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5" t="s">
        <v>3</v>
      </c>
      <c r="S8" s="35"/>
      <c r="T8" s="35"/>
      <c r="U8" s="35"/>
      <c r="V8" s="3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4</v>
      </c>
      <c r="D10" s="9"/>
      <c r="E10" s="5"/>
      <c r="F10" s="5" t="s">
        <v>5</v>
      </c>
      <c r="G10" s="9"/>
      <c r="H10" s="5"/>
      <c r="I10" s="5" t="s">
        <v>6</v>
      </c>
      <c r="J10" s="9"/>
      <c r="K10" s="5"/>
      <c r="L10" s="5" t="s">
        <v>7</v>
      </c>
      <c r="M10" s="9"/>
      <c r="N10" s="5"/>
      <c r="O10" s="5" t="s">
        <v>8</v>
      </c>
      <c r="P10" s="9"/>
      <c r="Q10" s="5"/>
      <c r="R10" s="5" t="s">
        <v>9</v>
      </c>
      <c r="S10" s="9"/>
      <c r="T10" s="5"/>
      <c r="U10" s="5" t="s">
        <v>10</v>
      </c>
    </row>
    <row r="11" spans="1:89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2:21" ht="16.5" customHeight="1">
      <c r="B12" s="11"/>
      <c r="C12" s="11"/>
      <c r="D12" s="12"/>
      <c r="E12" s="11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1" ht="16.5" customHeight="1">
      <c r="B13" s="11"/>
      <c r="C13" s="11" t="str">
        <f>+"           10"</f>
        <v>           10</v>
      </c>
      <c r="D13" s="12"/>
      <c r="E13" s="11"/>
      <c r="F13" s="13">
        <f>SUM(I13:U13)</f>
        <v>1797</v>
      </c>
      <c r="G13" s="14"/>
      <c r="H13" s="14"/>
      <c r="I13" s="14">
        <v>407</v>
      </c>
      <c r="J13" s="14"/>
      <c r="K13" s="14"/>
      <c r="L13" s="14">
        <v>22.6</v>
      </c>
      <c r="M13" s="14"/>
      <c r="N13" s="14"/>
      <c r="O13" s="14">
        <v>150.3</v>
      </c>
      <c r="P13" s="14"/>
      <c r="Q13" s="14"/>
      <c r="R13" s="14">
        <v>239.7</v>
      </c>
      <c r="S13" s="14"/>
      <c r="T13" s="14"/>
      <c r="U13" s="14">
        <v>977.4</v>
      </c>
    </row>
    <row r="14" spans="2:22" ht="16.5" customHeight="1">
      <c r="B14" s="11"/>
      <c r="C14" s="11"/>
      <c r="D14" s="12"/>
      <c r="E14" s="11"/>
      <c r="F14" s="15">
        <f>SUM(I14:U14)</f>
        <v>100</v>
      </c>
      <c r="G14" s="16"/>
      <c r="H14" s="16"/>
      <c r="I14" s="16">
        <f>+ROUND(I13/F13*100,1)</f>
        <v>22.6</v>
      </c>
      <c r="J14" s="16"/>
      <c r="K14" s="16"/>
      <c r="L14" s="16">
        <f>+ROUND(L13/F13*100,1)</f>
        <v>1.3</v>
      </c>
      <c r="M14" s="16"/>
      <c r="N14" s="16"/>
      <c r="O14" s="16">
        <f>+ROUND(O13/F13*100,1)</f>
        <v>8.4</v>
      </c>
      <c r="P14" s="16"/>
      <c r="Q14" s="16"/>
      <c r="R14" s="16">
        <f>+ROUND(R13/F13*100,1)</f>
        <v>13.3</v>
      </c>
      <c r="S14" s="16"/>
      <c r="T14" s="16"/>
      <c r="U14" s="16">
        <f>+ROUND(U13/F13*100,1)</f>
        <v>54.4</v>
      </c>
      <c r="V14" s="17"/>
    </row>
    <row r="15" spans="2:21" ht="16.5" customHeight="1">
      <c r="B15" s="11"/>
      <c r="C15" s="11"/>
      <c r="D15" s="12"/>
      <c r="E15" s="11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11"/>
      <c r="C16" s="11" t="str">
        <f>+"           11"</f>
        <v>           11</v>
      </c>
      <c r="D16" s="12"/>
      <c r="E16" s="11"/>
      <c r="F16" s="13">
        <f>SUM(I16:U16)</f>
        <v>1797</v>
      </c>
      <c r="G16" s="14"/>
      <c r="H16" s="14"/>
      <c r="I16" s="14">
        <v>416.3</v>
      </c>
      <c r="J16" s="14"/>
      <c r="K16" s="14"/>
      <c r="L16" s="14">
        <v>22.3</v>
      </c>
      <c r="M16" s="14"/>
      <c r="N16" s="14"/>
      <c r="O16" s="14">
        <v>148.7</v>
      </c>
      <c r="P16" s="14"/>
      <c r="Q16" s="14"/>
      <c r="R16" s="14">
        <v>240.5</v>
      </c>
      <c r="S16" s="14"/>
      <c r="T16" s="14"/>
      <c r="U16" s="14">
        <v>969.2</v>
      </c>
    </row>
    <row r="17" spans="2:21" ht="16.5" customHeight="1">
      <c r="B17" s="11"/>
      <c r="C17" s="11"/>
      <c r="D17" s="12"/>
      <c r="E17" s="11"/>
      <c r="F17" s="15">
        <f>SUM(I17:U17)</f>
        <v>100</v>
      </c>
      <c r="G17" s="16"/>
      <c r="H17" s="16"/>
      <c r="I17" s="16">
        <f>+ROUND(I16/F16*100,1)</f>
        <v>23.2</v>
      </c>
      <c r="J17" s="16"/>
      <c r="K17" s="16"/>
      <c r="L17" s="16">
        <f>+ROUND(L16/F16*100,1)</f>
        <v>1.2</v>
      </c>
      <c r="M17" s="16"/>
      <c r="N17" s="16"/>
      <c r="O17" s="16">
        <f>+ROUND(O16/F16*100,1)</f>
        <v>8.3</v>
      </c>
      <c r="P17" s="16"/>
      <c r="Q17" s="16"/>
      <c r="R17" s="16">
        <f>+ROUND(R16/F16*100,1)</f>
        <v>13.4</v>
      </c>
      <c r="S17" s="16"/>
      <c r="T17" s="16"/>
      <c r="U17" s="16">
        <f>+ROUND(U16/F16*100,1)</f>
        <v>53.9</v>
      </c>
    </row>
    <row r="18" spans="2:21" ht="16.5" customHeight="1">
      <c r="B18" s="11"/>
      <c r="C18" s="11"/>
      <c r="D18" s="12"/>
      <c r="E18" s="11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11"/>
      <c r="C19" s="11" t="str">
        <f>+"           12"</f>
        <v>           12</v>
      </c>
      <c r="D19" s="12"/>
      <c r="E19" s="11"/>
      <c r="F19" s="13">
        <f>SUM(I19:U19)</f>
        <v>1797</v>
      </c>
      <c r="G19" s="14"/>
      <c r="H19" s="14"/>
      <c r="I19" s="14">
        <v>423</v>
      </c>
      <c r="J19" s="14"/>
      <c r="K19" s="14"/>
      <c r="L19" s="14">
        <v>22.2</v>
      </c>
      <c r="M19" s="14"/>
      <c r="N19" s="14"/>
      <c r="O19" s="14">
        <v>147.8</v>
      </c>
      <c r="P19" s="14"/>
      <c r="Q19" s="14"/>
      <c r="R19" s="14">
        <v>240.1</v>
      </c>
      <c r="S19" s="14"/>
      <c r="T19" s="14"/>
      <c r="U19" s="14">
        <v>963.9</v>
      </c>
    </row>
    <row r="20" spans="2:22" ht="16.5" customHeight="1">
      <c r="B20" s="11"/>
      <c r="C20" s="11"/>
      <c r="D20" s="12"/>
      <c r="E20" s="11"/>
      <c r="F20" s="15">
        <f>SUM(I20:U20)</f>
        <v>100</v>
      </c>
      <c r="G20" s="16"/>
      <c r="H20" s="16"/>
      <c r="I20" s="16">
        <f>+ROUND(I19/F19*100,1)</f>
        <v>23.5</v>
      </c>
      <c r="J20" s="16"/>
      <c r="K20" s="16"/>
      <c r="L20" s="16">
        <f>+ROUNDUP(L19/F19*100,1)</f>
        <v>1.3</v>
      </c>
      <c r="M20" s="16"/>
      <c r="N20" s="16"/>
      <c r="O20" s="16">
        <f>+ROUND(O19/F19*100,1)</f>
        <v>8.2</v>
      </c>
      <c r="P20" s="16"/>
      <c r="Q20" s="16"/>
      <c r="R20" s="16">
        <f>+ROUND(R19/F19*100,1)</f>
        <v>13.4</v>
      </c>
      <c r="S20" s="16"/>
      <c r="T20" s="16"/>
      <c r="U20" s="16">
        <f>+ROUND(U19/F19*100,1)</f>
        <v>53.6</v>
      </c>
      <c r="V20" s="17"/>
    </row>
    <row r="21" spans="2:21" ht="16.5" customHeight="1">
      <c r="B21" s="11"/>
      <c r="C21" s="11"/>
      <c r="D21" s="12"/>
      <c r="E21" s="11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11"/>
      <c r="C22" s="11" t="str">
        <f>+"           13"</f>
        <v>           13</v>
      </c>
      <c r="D22" s="12"/>
      <c r="E22" s="11"/>
      <c r="F22" s="13">
        <f>SUM(I22:U22)</f>
        <v>1797</v>
      </c>
      <c r="G22" s="14"/>
      <c r="H22" s="14"/>
      <c r="I22" s="14">
        <v>428.6</v>
      </c>
      <c r="J22" s="14"/>
      <c r="K22" s="14"/>
      <c r="L22" s="14">
        <v>21.2</v>
      </c>
      <c r="M22" s="14"/>
      <c r="N22" s="14"/>
      <c r="O22" s="14">
        <v>146.6</v>
      </c>
      <c r="P22" s="14"/>
      <c r="Q22" s="14"/>
      <c r="R22" s="14">
        <v>240.3</v>
      </c>
      <c r="S22" s="14"/>
      <c r="T22" s="14"/>
      <c r="U22" s="14">
        <v>960.3</v>
      </c>
    </row>
    <row r="23" spans="2:21" ht="16.5" customHeight="1">
      <c r="B23" s="11"/>
      <c r="C23" s="11"/>
      <c r="D23" s="12"/>
      <c r="E23" s="11"/>
      <c r="F23" s="15">
        <f>SUM(I23:U23)</f>
        <v>100</v>
      </c>
      <c r="G23" s="16"/>
      <c r="H23" s="16"/>
      <c r="I23" s="16">
        <f>+ROUNDDOWN(I22/F22*100,1)</f>
        <v>23.8</v>
      </c>
      <c r="J23" s="16"/>
      <c r="K23" s="16"/>
      <c r="L23" s="16">
        <f>+ROUND(L22/F22*100,1)</f>
        <v>1.2</v>
      </c>
      <c r="M23" s="16"/>
      <c r="N23" s="16"/>
      <c r="O23" s="16">
        <f>+ROUND(O22/F22*100,1)</f>
        <v>8.2</v>
      </c>
      <c r="P23" s="16"/>
      <c r="Q23" s="16"/>
      <c r="R23" s="16">
        <f>+ROUND(R22/F22*100,1)</f>
        <v>13.4</v>
      </c>
      <c r="S23" s="16"/>
      <c r="T23" s="16"/>
      <c r="U23" s="16">
        <f>+ROUND(U22/F22*100,1)</f>
        <v>53.4</v>
      </c>
    </row>
    <row r="24" spans="2:21" ht="16.5" customHeight="1">
      <c r="B24" s="11"/>
      <c r="C24" s="11"/>
      <c r="D24" s="12"/>
      <c r="E24" s="11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>
      <c r="B25" s="11"/>
      <c r="C25" s="11" t="str">
        <f>+"           14"</f>
        <v>           14</v>
      </c>
      <c r="D25" s="12"/>
      <c r="E25" s="11"/>
      <c r="F25" s="13">
        <f>SUM(I25:U25)</f>
        <v>1797</v>
      </c>
      <c r="G25" s="14"/>
      <c r="H25" s="14"/>
      <c r="I25" s="19">
        <v>437.6</v>
      </c>
      <c r="J25" s="19"/>
      <c r="K25" s="19"/>
      <c r="L25" s="19">
        <v>20.1</v>
      </c>
      <c r="M25" s="19"/>
      <c r="N25" s="19"/>
      <c r="O25" s="19">
        <v>144</v>
      </c>
      <c r="P25" s="19"/>
      <c r="Q25" s="19"/>
      <c r="R25" s="19">
        <v>239.5</v>
      </c>
      <c r="S25" s="19"/>
      <c r="T25" s="19"/>
      <c r="U25" s="19">
        <v>955.8</v>
      </c>
    </row>
    <row r="26" spans="2:21" ht="16.5" customHeight="1">
      <c r="B26" s="11"/>
      <c r="C26" s="11"/>
      <c r="D26" s="12"/>
      <c r="E26" s="11"/>
      <c r="F26" s="15">
        <f>SUM(I26:U26)</f>
        <v>100</v>
      </c>
      <c r="G26" s="16"/>
      <c r="H26" s="16"/>
      <c r="I26" s="16">
        <f>+ROUND(I25/F25*100,1)</f>
        <v>24.4</v>
      </c>
      <c r="J26" s="16"/>
      <c r="K26" s="16"/>
      <c r="L26" s="16">
        <f>+ROUND(L25/F25*100,1)</f>
        <v>1.1</v>
      </c>
      <c r="M26" s="16"/>
      <c r="N26" s="16"/>
      <c r="O26" s="16">
        <f>+ROUND(O25/F25*100,1)</f>
        <v>8</v>
      </c>
      <c r="P26" s="16"/>
      <c r="Q26" s="16"/>
      <c r="R26" s="16">
        <f>+ROUND(R25/F25*100,1)</f>
        <v>13.3</v>
      </c>
      <c r="S26" s="16"/>
      <c r="T26" s="16"/>
      <c r="U26" s="16">
        <f>+ROUND(U25/F25*100,1)</f>
        <v>53.2</v>
      </c>
    </row>
    <row r="27" spans="2:21" ht="16.5" customHeight="1">
      <c r="B27" s="11"/>
      <c r="C27" s="11"/>
      <c r="D27" s="12"/>
      <c r="E27" s="11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>
      <c r="B28" s="11"/>
      <c r="C28" s="11" t="str">
        <f>+"           15"</f>
        <v>           15</v>
      </c>
      <c r="D28" s="12"/>
      <c r="E28" s="11"/>
      <c r="F28" s="13">
        <f>SUM(I28:U28)</f>
        <v>1797</v>
      </c>
      <c r="G28" s="14"/>
      <c r="H28" s="14"/>
      <c r="I28" s="19">
        <v>440.8</v>
      </c>
      <c r="J28" s="19"/>
      <c r="K28" s="19"/>
      <c r="L28" s="19">
        <v>18.7</v>
      </c>
      <c r="M28" s="19"/>
      <c r="N28" s="19"/>
      <c r="O28" s="19">
        <v>142.7</v>
      </c>
      <c r="P28" s="19"/>
      <c r="Q28" s="19"/>
      <c r="R28" s="19">
        <v>236.5</v>
      </c>
      <c r="S28" s="19"/>
      <c r="T28" s="19"/>
      <c r="U28" s="19">
        <v>958.3</v>
      </c>
    </row>
    <row r="29" spans="2:21" ht="16.5" customHeight="1">
      <c r="B29" s="11"/>
      <c r="C29" s="11"/>
      <c r="D29" s="12"/>
      <c r="E29" s="11"/>
      <c r="F29" s="15">
        <f>SUM(I29:U29)</f>
        <v>100</v>
      </c>
      <c r="G29" s="16"/>
      <c r="H29" s="16"/>
      <c r="I29" s="16">
        <f>+ROUND(I28/F28*100,1)</f>
        <v>24.5</v>
      </c>
      <c r="J29" s="16"/>
      <c r="K29" s="16"/>
      <c r="L29" s="16">
        <f>+ROUNDUP(L28/F28*100,1)</f>
        <v>1.1</v>
      </c>
      <c r="M29" s="16"/>
      <c r="N29" s="16"/>
      <c r="O29" s="16">
        <f>+ROUND(O28/F28*100,1)</f>
        <v>7.9</v>
      </c>
      <c r="P29" s="16"/>
      <c r="Q29" s="16"/>
      <c r="R29" s="16">
        <f>+ROUND(R28/F28*100,1)</f>
        <v>13.2</v>
      </c>
      <c r="S29" s="16"/>
      <c r="T29" s="16"/>
      <c r="U29" s="16">
        <f>+ROUND(U28/F28*100,1)</f>
        <v>53.3</v>
      </c>
    </row>
    <row r="30" spans="2:21" ht="16.5" customHeight="1">
      <c r="B30" s="11"/>
      <c r="C30" s="11"/>
      <c r="D30" s="12"/>
      <c r="E30" s="11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16.5" customHeight="1">
      <c r="B31" s="11"/>
      <c r="C31" s="11" t="str">
        <f>+"           16"</f>
        <v>           16</v>
      </c>
      <c r="D31" s="12"/>
      <c r="E31" s="11"/>
      <c r="F31" s="18">
        <f>SUM(I31:U31)</f>
        <v>1797</v>
      </c>
      <c r="G31" s="19"/>
      <c r="H31" s="19"/>
      <c r="I31" s="19">
        <v>447.7</v>
      </c>
      <c r="J31" s="19"/>
      <c r="K31" s="19"/>
      <c r="L31" s="19">
        <v>17.3</v>
      </c>
      <c r="M31" s="19"/>
      <c r="N31" s="19"/>
      <c r="O31" s="19">
        <v>140.3</v>
      </c>
      <c r="P31" s="19"/>
      <c r="Q31" s="19"/>
      <c r="R31" s="19">
        <v>236.4</v>
      </c>
      <c r="S31" s="19"/>
      <c r="T31" s="19"/>
      <c r="U31" s="19">
        <v>955.3</v>
      </c>
    </row>
    <row r="32" spans="2:21" ht="16.5" customHeight="1">
      <c r="B32" s="11"/>
      <c r="C32" s="11"/>
      <c r="D32" s="12"/>
      <c r="E32" s="11"/>
      <c r="F32" s="15">
        <f>SUM(I32:U32)</f>
        <v>100</v>
      </c>
      <c r="G32" s="16"/>
      <c r="H32" s="16"/>
      <c r="I32" s="16">
        <f>+ROUND(I31/F31*100,1)</f>
        <v>24.9</v>
      </c>
      <c r="J32" s="16"/>
      <c r="K32" s="16"/>
      <c r="L32" s="16">
        <f>+ROUND(L31/F31*100,1)</f>
        <v>1</v>
      </c>
      <c r="M32" s="16"/>
      <c r="N32" s="16"/>
      <c r="O32" s="16">
        <f>+ROUND(O31/F31*100,1)</f>
        <v>7.8</v>
      </c>
      <c r="P32" s="16"/>
      <c r="Q32" s="16"/>
      <c r="R32" s="16">
        <f>+ROUND(R31/F31*100,1)</f>
        <v>13.2</v>
      </c>
      <c r="S32" s="16"/>
      <c r="T32" s="16"/>
      <c r="U32" s="16">
        <f>+ROUNDDOWN(U31/F31*100,1)</f>
        <v>53.1</v>
      </c>
    </row>
    <row r="33" spans="2:21" ht="16.5" customHeight="1">
      <c r="B33" s="11"/>
      <c r="C33" s="11"/>
      <c r="D33" s="12"/>
      <c r="E33" s="11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6.5" customHeight="1">
      <c r="B34" s="11"/>
      <c r="C34" s="11" t="str">
        <f>+"           17"</f>
        <v>           17</v>
      </c>
      <c r="D34" s="12"/>
      <c r="E34" s="11"/>
      <c r="F34" s="18">
        <f>SUM(I34:U34)</f>
        <v>1797</v>
      </c>
      <c r="G34" s="19"/>
      <c r="H34" s="19"/>
      <c r="I34" s="19">
        <v>456.4</v>
      </c>
      <c r="J34" s="21"/>
      <c r="K34" s="21"/>
      <c r="L34" s="19">
        <v>15.4</v>
      </c>
      <c r="M34" s="21"/>
      <c r="N34" s="21"/>
      <c r="O34" s="19">
        <v>141.2</v>
      </c>
      <c r="P34" s="21"/>
      <c r="Q34" s="21"/>
      <c r="R34" s="19">
        <v>233.8</v>
      </c>
      <c r="S34" s="21"/>
      <c r="T34" s="21"/>
      <c r="U34" s="19">
        <v>950.2</v>
      </c>
    </row>
    <row r="35" spans="2:21" ht="16.5" customHeight="1">
      <c r="B35" s="11"/>
      <c r="C35" s="11"/>
      <c r="D35" s="12"/>
      <c r="E35" s="11"/>
      <c r="F35" s="20">
        <f>SUM(I35:U35)</f>
        <v>100</v>
      </c>
      <c r="G35" s="21"/>
      <c r="H35" s="21"/>
      <c r="I35" s="21">
        <f>+ROUNDDOWN(I34/F34*100,1)</f>
        <v>25.3</v>
      </c>
      <c r="J35" s="21"/>
      <c r="K35" s="21"/>
      <c r="L35" s="21">
        <f>+ROUND(L34/F34*100,1)</f>
        <v>0.9</v>
      </c>
      <c r="M35" s="21"/>
      <c r="N35" s="21"/>
      <c r="O35" s="21">
        <f>+ROUND(O34/F34*100,1)</f>
        <v>7.9</v>
      </c>
      <c r="P35" s="21"/>
      <c r="Q35" s="21"/>
      <c r="R35" s="21">
        <f>+ROUND(R34/F34*100,1)</f>
        <v>13</v>
      </c>
      <c r="S35" s="22"/>
      <c r="T35" s="22"/>
      <c r="U35" s="21">
        <f>+ROUND(U34/F34*100,1)</f>
        <v>52.9</v>
      </c>
    </row>
    <row r="36" spans="2:21" ht="16.5" customHeight="1">
      <c r="B36" s="11"/>
      <c r="C36" s="11"/>
      <c r="D36" s="12"/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6.5" customHeight="1">
      <c r="B37" s="11"/>
      <c r="C37" s="11" t="str">
        <f>+"           18"</f>
        <v>           18</v>
      </c>
      <c r="D37" s="12"/>
      <c r="E37" s="11"/>
      <c r="F37" s="24">
        <f>SUM(I37:U37)</f>
        <v>1797</v>
      </c>
      <c r="G37" s="21"/>
      <c r="H37" s="21"/>
      <c r="I37" s="19">
        <v>463.8</v>
      </c>
      <c r="J37" s="21"/>
      <c r="K37" s="21"/>
      <c r="L37" s="19">
        <v>14.7</v>
      </c>
      <c r="M37" s="21"/>
      <c r="N37" s="21"/>
      <c r="O37" s="19">
        <v>140.2</v>
      </c>
      <c r="P37" s="21"/>
      <c r="Q37" s="21"/>
      <c r="R37" s="19">
        <v>236.1</v>
      </c>
      <c r="S37" s="21"/>
      <c r="T37" s="21"/>
      <c r="U37" s="19">
        <v>942.2</v>
      </c>
    </row>
    <row r="38" spans="2:21" ht="16.5" customHeight="1">
      <c r="B38" s="11"/>
      <c r="C38" s="11"/>
      <c r="D38" s="12"/>
      <c r="E38" s="11"/>
      <c r="F38" s="20">
        <f>SUM(I38:U38)</f>
        <v>100</v>
      </c>
      <c r="G38" s="21"/>
      <c r="H38" s="21"/>
      <c r="I38" s="21">
        <f>+ROUNDUP(I37/F37*100,1)</f>
        <v>25.900000000000002</v>
      </c>
      <c r="J38" s="21"/>
      <c r="K38" s="21"/>
      <c r="L38" s="21">
        <f>+ROUND(L37/F37*100,1)</f>
        <v>0.8</v>
      </c>
      <c r="M38" s="21"/>
      <c r="N38" s="21"/>
      <c r="O38" s="21">
        <f>+ROUND(O37/F37*100,1)</f>
        <v>7.8</v>
      </c>
      <c r="P38" s="21"/>
      <c r="Q38" s="21"/>
      <c r="R38" s="21">
        <f>+ROUND(R37/F37*100,1)</f>
        <v>13.1</v>
      </c>
      <c r="S38" s="21"/>
      <c r="T38" s="21"/>
      <c r="U38" s="21">
        <f>+ROUND(U37/F37*100,1)</f>
        <v>52.4</v>
      </c>
    </row>
    <row r="39" spans="2:21" ht="16.5" customHeight="1">
      <c r="B39" s="11"/>
      <c r="C39" s="11"/>
      <c r="D39" s="12"/>
      <c r="E39" s="11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6.5" customHeight="1">
      <c r="B40" s="11"/>
      <c r="C40" s="11" t="str">
        <f>+"           19"</f>
        <v>           19</v>
      </c>
      <c r="D40" s="12"/>
      <c r="E40" s="11"/>
      <c r="F40" s="25">
        <v>1797</v>
      </c>
      <c r="G40" s="21"/>
      <c r="H40" s="21"/>
      <c r="I40" s="26">
        <v>492.1</v>
      </c>
      <c r="J40" s="21"/>
      <c r="K40" s="21"/>
      <c r="L40" s="26">
        <v>14.4</v>
      </c>
      <c r="M40" s="21"/>
      <c r="N40" s="21"/>
      <c r="O40" s="26">
        <v>138.9</v>
      </c>
      <c r="P40" s="21"/>
      <c r="Q40" s="21"/>
      <c r="R40" s="26">
        <v>234.8</v>
      </c>
      <c r="S40" s="21"/>
      <c r="T40" s="21"/>
      <c r="U40" s="26">
        <v>916.8</v>
      </c>
    </row>
    <row r="41" spans="2:21" ht="16.5" customHeight="1">
      <c r="B41" s="11"/>
      <c r="C41" s="11"/>
      <c r="D41" s="12"/>
      <c r="E41" s="11"/>
      <c r="F41" s="20">
        <f>((I40+L40+O40+R40+U40)/F40)*100</f>
        <v>100</v>
      </c>
      <c r="G41" s="21"/>
      <c r="H41" s="21"/>
      <c r="I41" s="21">
        <f>+ROUND(I40/F40*100,1)</f>
        <v>27.4</v>
      </c>
      <c r="J41" s="21"/>
      <c r="K41" s="21"/>
      <c r="L41" s="21">
        <f>+ROUND(L40/F40*100,1)</f>
        <v>0.8</v>
      </c>
      <c r="M41" s="21"/>
      <c r="N41" s="21"/>
      <c r="O41" s="21">
        <f>+ROUND(O40/F40*100,1)</f>
        <v>7.7</v>
      </c>
      <c r="P41" s="21"/>
      <c r="Q41" s="21"/>
      <c r="R41" s="21">
        <f>+ROUND(R40/F40*100,1)</f>
        <v>13.1</v>
      </c>
      <c r="S41" s="21"/>
      <c r="T41" s="21"/>
      <c r="U41" s="21">
        <f>+ROUNDDOWN(U40/F40*100,1)</f>
        <v>51</v>
      </c>
    </row>
    <row r="42" spans="2:21" ht="16.5" customHeight="1">
      <c r="B42" s="11"/>
      <c r="C42" s="11"/>
      <c r="D42" s="12"/>
      <c r="E42" s="11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5" ht="16.5" customHeight="1">
      <c r="B43" s="11"/>
      <c r="C43" s="11">
        <v>20</v>
      </c>
      <c r="D43" s="12"/>
      <c r="E43" s="11"/>
      <c r="F43" s="25">
        <v>1797</v>
      </c>
      <c r="G43" s="21"/>
      <c r="H43" s="21"/>
      <c r="I43" s="28">
        <f>(2905283+385571+1285022)/10000</f>
        <v>457.5876</v>
      </c>
      <c r="J43" s="21"/>
      <c r="K43" s="21"/>
      <c r="L43" s="26">
        <f>(676+656+124479+15923)/10000</f>
        <v>14.1734</v>
      </c>
      <c r="M43" s="21"/>
      <c r="N43" s="21"/>
      <c r="O43" s="26">
        <f>(10689+10495+1102512+251986)/10000</f>
        <v>137.5682</v>
      </c>
      <c r="P43" s="21"/>
      <c r="Q43" s="21"/>
      <c r="R43" s="26">
        <f>(55272+1113004+366924+798949)/10000</f>
        <v>233.4149</v>
      </c>
      <c r="S43" s="21"/>
      <c r="T43" s="21"/>
      <c r="U43" s="26">
        <f>(9416890+76888+50000)/10000</f>
        <v>954.3778</v>
      </c>
      <c r="Y43" s="27"/>
    </row>
    <row r="44" spans="2:21" ht="16.5" customHeight="1">
      <c r="B44" s="11"/>
      <c r="C44" s="11"/>
      <c r="D44" s="12"/>
      <c r="E44" s="11"/>
      <c r="F44" s="20">
        <f>((I43+L43+O43+R43+U43)/F43)*100</f>
        <v>100.00678352810239</v>
      </c>
      <c r="G44" s="21"/>
      <c r="H44" s="21"/>
      <c r="I44" s="21">
        <f>+ROUND(I43/F43*100,1)</f>
        <v>25.5</v>
      </c>
      <c r="J44" s="21"/>
      <c r="K44" s="21"/>
      <c r="L44" s="21">
        <f>+ROUND(L43/F43*100,1)</f>
        <v>0.8</v>
      </c>
      <c r="M44" s="21"/>
      <c r="N44" s="21"/>
      <c r="O44" s="21">
        <f>+ROUND(O43/F43*100,1)</f>
        <v>7.7</v>
      </c>
      <c r="P44" s="21"/>
      <c r="Q44" s="21"/>
      <c r="R44" s="21">
        <f>+ROUND(R43/F43*100,1)</f>
        <v>13</v>
      </c>
      <c r="S44" s="21"/>
      <c r="T44" s="21"/>
      <c r="U44" s="21">
        <f>+ROUNDDOWN(U43/F43*100,1)</f>
        <v>53.1</v>
      </c>
    </row>
    <row r="45" spans="2:22" ht="16.5" customHeight="1">
      <c r="B45" s="11"/>
      <c r="C45" s="7"/>
      <c r="D45" s="7"/>
      <c r="E45" s="30"/>
      <c r="F45" s="2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</row>
    <row r="46" spans="2:22" ht="16.5" customHeight="1">
      <c r="B46" s="11"/>
      <c r="C46" s="31">
        <v>21</v>
      </c>
      <c r="D46" s="12"/>
      <c r="E46" s="7"/>
      <c r="F46" s="25">
        <v>1797</v>
      </c>
      <c r="G46" s="32"/>
      <c r="H46" s="32"/>
      <c r="I46" s="26">
        <v>492.3</v>
      </c>
      <c r="J46" s="32"/>
      <c r="K46" s="32"/>
      <c r="L46" s="26">
        <v>12.6</v>
      </c>
      <c r="M46" s="32"/>
      <c r="N46" s="32"/>
      <c r="O46" s="26">
        <v>137.6</v>
      </c>
      <c r="P46" s="32"/>
      <c r="Q46" s="32"/>
      <c r="R46" s="26">
        <v>232.3</v>
      </c>
      <c r="S46" s="32"/>
      <c r="T46" s="32"/>
      <c r="U46" s="26">
        <v>922.2</v>
      </c>
      <c r="V46" s="2"/>
    </row>
    <row r="47" spans="2:22" ht="16.5" customHeight="1">
      <c r="B47" s="11"/>
      <c r="C47" s="7"/>
      <c r="D47" s="12"/>
      <c r="E47" s="7"/>
      <c r="F47" s="20">
        <f>((I46+L46+O46+R46+U46)/F46)*100</f>
        <v>100</v>
      </c>
      <c r="G47" s="21"/>
      <c r="H47" s="21"/>
      <c r="I47" s="21">
        <f>+ROUND(I46/F46*100,1)</f>
        <v>27.4</v>
      </c>
      <c r="J47" s="21"/>
      <c r="K47" s="21"/>
      <c r="L47" s="21">
        <f>+ROUND(L46/F46*100,1)</f>
        <v>0.7</v>
      </c>
      <c r="M47" s="21"/>
      <c r="N47" s="21"/>
      <c r="O47" s="21">
        <f>+ROUND(O46/F46*100,1)</f>
        <v>7.7</v>
      </c>
      <c r="P47" s="21"/>
      <c r="Q47" s="21"/>
      <c r="R47" s="21">
        <f>+ROUND(R46/F46*100,1)</f>
        <v>12.9</v>
      </c>
      <c r="S47" s="21"/>
      <c r="T47" s="21"/>
      <c r="U47" s="21">
        <f>+ROUNDDOWN(U46/F46*100,1)</f>
        <v>51.3</v>
      </c>
      <c r="V47" s="2"/>
    </row>
    <row r="48" spans="2:22" ht="16.5" customHeight="1">
      <c r="B48" s="11"/>
      <c r="C48" s="3"/>
      <c r="D48" s="10"/>
      <c r="E48" s="3"/>
      <c r="F48" s="2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</row>
    <row r="49" spans="2:21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33" t="s">
        <v>11</v>
      </c>
      <c r="C50" s="33"/>
      <c r="D50" s="33"/>
      <c r="E50" s="33"/>
      <c r="F50" s="33"/>
      <c r="G50" s="33"/>
      <c r="H50" s="33"/>
      <c r="I50" s="33"/>
      <c r="J50" s="3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5">
    <mergeCell ref="B50:J50"/>
    <mergeCell ref="A1:F1"/>
    <mergeCell ref="R8:V8"/>
    <mergeCell ref="B8:F8"/>
    <mergeCell ref="F5:P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2010-02-24T01:54:59Z</cp:lastPrinted>
  <dcterms:created xsi:type="dcterms:W3CDTF">1997-01-08T22:48:59Z</dcterms:created>
  <dcterms:modified xsi:type="dcterms:W3CDTF">2010-03-15T01:29:40Z</dcterms:modified>
  <cp:category/>
  <cp:version/>
  <cp:contentType/>
  <cp:contentStatus/>
</cp:coreProperties>
</file>