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33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<sst xmlns="http://schemas.openxmlformats.org/spreadsheetml/2006/main" count="43" uniqueCount="27">
  <si>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単位　：　調定額　・　収入額千円、1人当たり円</t>
  </si>
  <si>
    <t>区分</t>
  </si>
  <si>
    <t>調定額</t>
  </si>
  <si>
    <t>収入額</t>
  </si>
  <si>
    <t>1人当たり</t>
  </si>
  <si>
    <t>総額</t>
  </si>
  <si>
    <t>現年課税分</t>
  </si>
  <si>
    <t>市民税</t>
  </si>
  <si>
    <t>個人</t>
  </si>
  <si>
    <t>普通微収</t>
  </si>
  <si>
    <t>特別微収</t>
  </si>
  <si>
    <t>法人</t>
  </si>
  <si>
    <t>固定資産税</t>
  </si>
  <si>
    <t>固定資産税</t>
  </si>
  <si>
    <t>交納付金</t>
  </si>
  <si>
    <t>軽自動車税</t>
  </si>
  <si>
    <t>たばこ消費税</t>
  </si>
  <si>
    <t>特別土地保有税</t>
  </si>
  <si>
    <t>都市計画税</t>
  </si>
  <si>
    <t>滞納繰越分</t>
  </si>
  <si>
    <t>市民税</t>
  </si>
  <si>
    <t>軽自動車税</t>
  </si>
  <si>
    <t>特別土地保有税</t>
  </si>
  <si>
    <t>注）　1人当たりは、調定額÷各年12月1日人口</t>
  </si>
  <si>
    <t>平成１６年度</t>
  </si>
  <si>
    <t>資料　：　企画部財政課（地方財政状況調査）</t>
  </si>
  <si>
    <t>第３３表　　　市税収入の推移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</si>
</sst>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0" fillId="0" borderId="0" xfId="0" applyAlignment="1">
      <alignment horizontal="right"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38" fontId="6" fillId="0" borderId="0" xfId="17" applyFont="1" applyFill="1" applyBorder="1" applyAlignment="1">
      <alignment horizontal="right"/>
    </xf>
    <xf numFmtId="0" fontId="0" fillId="0" borderId="4" xfId="0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7"/>
  <sheetViews>
    <sheetView tabSelected="1" workbookViewId="0" topLeftCell="A1">
      <selection activeCell="K7" sqref="K7"/>
    </sheetView>
  </sheetViews>
  <sheetFormatPr defaultColWidth="9.00390625" defaultRowHeight="13.5"/>
  <cols>
    <col min="2" max="2" width="5.125" style="0" customWidth="1"/>
    <col min="3" max="6" width="2.875" style="0" customWidth="1"/>
    <col min="7" max="7" width="9.625" style="0" customWidth="1"/>
    <col min="8" max="8" width="3.75390625" style="0" customWidth="1"/>
    <col min="9" max="9" width="2.375" style="0" customWidth="1"/>
    <col min="10" max="11" width="10.125" style="0" customWidth="1"/>
    <col min="12" max="12" width="8.25390625" style="0" customWidth="1"/>
    <col min="13" max="14" width="10.125" style="0" customWidth="1"/>
    <col min="15" max="15" width="8.25390625" style="0" customWidth="1"/>
    <col min="16" max="17" width="10.125" style="0" customWidth="1"/>
    <col min="18" max="18" width="8.25390625" style="0" customWidth="1"/>
    <col min="19" max="20" width="10.125" style="0" customWidth="1"/>
    <col min="21" max="21" width="8.25390625" style="0" customWidth="1"/>
    <col min="22" max="23" width="10.125" style="0" customWidth="1"/>
    <col min="24" max="25" width="8.25390625" style="0" customWidth="1"/>
  </cols>
  <sheetData>
    <row r="1" spans="2:24" ht="13.5">
      <c r="B1" s="38"/>
      <c r="C1" s="38"/>
      <c r="D1" s="38"/>
      <c r="E1" s="38"/>
      <c r="F1" s="38"/>
      <c r="G1" s="3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5"/>
      <c r="W1" s="45"/>
      <c r="X1" s="45"/>
    </row>
    <row r="2" spans="2:21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3" ht="14.25">
      <c r="B5" s="1"/>
      <c r="C5" s="1"/>
      <c r="D5" s="1"/>
      <c r="E5" s="1"/>
      <c r="F5" s="1"/>
      <c r="G5" s="1"/>
      <c r="H5" s="1"/>
      <c r="I5" s="1"/>
      <c r="J5" s="1"/>
      <c r="K5" s="1"/>
      <c r="L5" s="47" t="s">
        <v>26</v>
      </c>
      <c r="M5" s="47"/>
      <c r="N5" s="47"/>
      <c r="O5" s="47"/>
      <c r="P5" s="47"/>
      <c r="Q5" s="47"/>
      <c r="R5" s="47"/>
      <c r="S5" s="47"/>
      <c r="T5" s="1"/>
      <c r="U5" s="1"/>
      <c r="W5" s="13"/>
    </row>
    <row r="6" spans="2:21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3.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3.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4" ht="13.5">
      <c r="B9" s="1"/>
      <c r="C9" s="40" t="s">
        <v>0</v>
      </c>
      <c r="D9" s="40"/>
      <c r="E9" s="40"/>
      <c r="F9" s="40"/>
      <c r="G9" s="40"/>
      <c r="H9" s="40"/>
      <c r="I9" s="40"/>
      <c r="J9" s="4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7"/>
      <c r="W9" s="7"/>
      <c r="X9" s="7"/>
    </row>
    <row r="10" spans="2:25" ht="12" customHeight="1">
      <c r="B10" s="1"/>
      <c r="C10" s="1"/>
      <c r="D10" s="1"/>
      <c r="E10" s="1"/>
      <c r="F10" s="1"/>
      <c r="G10" s="1"/>
      <c r="H10" s="1"/>
      <c r="I10" s="3"/>
      <c r="J10" s="5"/>
      <c r="K10" s="5"/>
      <c r="L10" s="3"/>
      <c r="M10" s="5"/>
      <c r="N10" s="5"/>
      <c r="O10" s="3"/>
      <c r="P10" s="5"/>
      <c r="Q10" s="5"/>
      <c r="R10" s="3"/>
      <c r="S10" s="5"/>
      <c r="T10" s="5"/>
      <c r="U10" s="3"/>
      <c r="V10" s="5"/>
      <c r="W10" s="5"/>
      <c r="X10" s="14"/>
      <c r="Y10" s="15"/>
    </row>
    <row r="11" spans="2:25" ht="15.75" customHeight="1">
      <c r="B11" s="1"/>
      <c r="C11" s="1"/>
      <c r="D11" s="1"/>
      <c r="E11" s="1"/>
      <c r="F11" s="1"/>
      <c r="G11" s="1"/>
      <c r="H11" s="1"/>
      <c r="I11" s="4"/>
      <c r="J11" s="41" t="s">
        <v>24</v>
      </c>
      <c r="K11" s="42"/>
      <c r="L11" s="43"/>
      <c r="M11" s="11"/>
      <c r="N11" s="12" t="str">
        <f>+WIDECHAR(17)</f>
        <v>１７</v>
      </c>
      <c r="O11" s="16"/>
      <c r="P11" s="12"/>
      <c r="Q11" s="12" t="str">
        <f>+WIDECHAR(18)</f>
        <v>１８</v>
      </c>
      <c r="R11" s="16"/>
      <c r="S11" s="11"/>
      <c r="T11" s="12" t="str">
        <f>+WIDECHAR(19)</f>
        <v>１９</v>
      </c>
      <c r="U11" s="16"/>
      <c r="V11" s="11"/>
      <c r="W11" s="12" t="str">
        <f>+WIDECHAR(20)</f>
        <v>２０</v>
      </c>
      <c r="X11" s="12"/>
      <c r="Y11" s="15"/>
    </row>
    <row r="12" spans="2:25" ht="12" customHeight="1">
      <c r="B12" s="1"/>
      <c r="C12" s="1"/>
      <c r="D12" s="44" t="s">
        <v>1</v>
      </c>
      <c r="E12" s="44"/>
      <c r="F12" s="44"/>
      <c r="G12" s="44"/>
      <c r="H12" s="44"/>
      <c r="I12" s="17"/>
      <c r="J12" s="18"/>
      <c r="K12" s="2"/>
      <c r="L12" s="6"/>
      <c r="M12" s="18"/>
      <c r="N12" s="2"/>
      <c r="O12" s="6"/>
      <c r="P12" s="2"/>
      <c r="Q12" s="2"/>
      <c r="R12" s="6"/>
      <c r="S12" s="18"/>
      <c r="T12" s="2"/>
      <c r="U12" s="6"/>
      <c r="V12" s="18"/>
      <c r="W12" s="2"/>
      <c r="X12" s="2"/>
      <c r="Y12" s="15"/>
    </row>
    <row r="13" spans="2:25" ht="12" customHeight="1">
      <c r="B13" s="1"/>
      <c r="C13" s="1"/>
      <c r="D13" s="44"/>
      <c r="E13" s="44"/>
      <c r="F13" s="44"/>
      <c r="G13" s="44"/>
      <c r="H13" s="44"/>
      <c r="I13" s="17"/>
      <c r="J13" s="8"/>
      <c r="K13" s="8"/>
      <c r="L13" s="8"/>
      <c r="M13" s="8"/>
      <c r="N13" s="8"/>
      <c r="O13" s="46"/>
      <c r="P13" s="4"/>
      <c r="Q13" s="8"/>
      <c r="R13" s="8"/>
      <c r="S13" s="8"/>
      <c r="T13" s="8"/>
      <c r="U13" s="8"/>
      <c r="V13" s="8"/>
      <c r="W13" s="8"/>
      <c r="X13" s="19"/>
      <c r="Y13" s="15"/>
    </row>
    <row r="14" spans="2:25" ht="15.75" customHeight="1">
      <c r="B14" s="1"/>
      <c r="C14" s="1"/>
      <c r="D14" s="1"/>
      <c r="E14" s="1"/>
      <c r="F14" s="1"/>
      <c r="G14" s="1"/>
      <c r="H14" s="1"/>
      <c r="I14" s="4"/>
      <c r="J14" s="10" t="s">
        <v>2</v>
      </c>
      <c r="K14" s="10" t="s">
        <v>3</v>
      </c>
      <c r="L14" s="10" t="s">
        <v>4</v>
      </c>
      <c r="M14" s="10" t="s">
        <v>2</v>
      </c>
      <c r="N14" s="10" t="s">
        <v>3</v>
      </c>
      <c r="O14" s="10" t="s">
        <v>4</v>
      </c>
      <c r="P14" s="16" t="s">
        <v>2</v>
      </c>
      <c r="Q14" s="10" t="s">
        <v>3</v>
      </c>
      <c r="R14" s="10" t="s">
        <v>4</v>
      </c>
      <c r="S14" s="10" t="s">
        <v>2</v>
      </c>
      <c r="T14" s="10" t="s">
        <v>3</v>
      </c>
      <c r="U14" s="10" t="s">
        <v>4</v>
      </c>
      <c r="V14" s="10" t="s">
        <v>2</v>
      </c>
      <c r="W14" s="10" t="s">
        <v>3</v>
      </c>
      <c r="X14" s="11" t="s">
        <v>4</v>
      </c>
      <c r="Y14" s="15"/>
    </row>
    <row r="15" spans="2:25" ht="12" customHeight="1">
      <c r="B15" s="1"/>
      <c r="C15" s="2"/>
      <c r="D15" s="2"/>
      <c r="E15" s="2"/>
      <c r="F15" s="2"/>
      <c r="G15" s="2"/>
      <c r="H15" s="2"/>
      <c r="I15" s="6"/>
      <c r="J15" s="20"/>
      <c r="K15" s="20"/>
      <c r="L15" s="20"/>
      <c r="M15" s="20"/>
      <c r="N15" s="20"/>
      <c r="O15" s="20"/>
      <c r="P15" s="6"/>
      <c r="Q15" s="20"/>
      <c r="R15" s="20"/>
      <c r="S15" s="20"/>
      <c r="T15" s="20"/>
      <c r="U15" s="20"/>
      <c r="V15" s="20"/>
      <c r="W15" s="20"/>
      <c r="X15" s="18"/>
      <c r="Y15" s="15"/>
    </row>
    <row r="16" spans="2:24" ht="12" customHeight="1">
      <c r="B16" s="1"/>
      <c r="C16" s="1"/>
      <c r="D16" s="1"/>
      <c r="E16" s="1"/>
      <c r="F16" s="1"/>
      <c r="G16" s="1"/>
      <c r="H16" s="1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5.75" customHeight="1">
      <c r="B17" s="1"/>
      <c r="C17" s="1"/>
      <c r="D17" s="39" t="s">
        <v>5</v>
      </c>
      <c r="E17" s="39"/>
      <c r="F17" s="39"/>
      <c r="G17" s="39"/>
      <c r="H17" s="21"/>
      <c r="I17" s="22"/>
      <c r="J17" s="23">
        <f aca="true" t="shared" si="0" ref="J17:O17">+J19+J33</f>
        <v>12049163</v>
      </c>
      <c r="K17" s="23">
        <f t="shared" si="0"/>
        <v>11495635</v>
      </c>
      <c r="L17" s="23">
        <f t="shared" si="0"/>
        <v>157156</v>
      </c>
      <c r="M17" s="23">
        <f t="shared" si="0"/>
        <v>12167316</v>
      </c>
      <c r="N17" s="23">
        <f t="shared" si="0"/>
        <v>11709728</v>
      </c>
      <c r="O17" s="23">
        <f t="shared" si="0"/>
        <v>153494</v>
      </c>
      <c r="P17" s="23">
        <f aca="true" t="shared" si="1" ref="P17:W17">+P19+P33</f>
        <v>12735586</v>
      </c>
      <c r="Q17" s="23">
        <f t="shared" si="1"/>
        <v>12287623</v>
      </c>
      <c r="R17" s="23">
        <f t="shared" si="1"/>
        <v>157783</v>
      </c>
      <c r="S17" s="23">
        <f t="shared" si="1"/>
        <v>14055541</v>
      </c>
      <c r="T17" s="23">
        <f t="shared" si="1"/>
        <v>13569210</v>
      </c>
      <c r="U17" s="23">
        <f t="shared" si="1"/>
        <v>171193</v>
      </c>
      <c r="V17" s="23">
        <f t="shared" si="1"/>
        <v>14587143</v>
      </c>
      <c r="W17" s="23">
        <f t="shared" si="1"/>
        <v>14060994</v>
      </c>
      <c r="X17" s="23">
        <f>+X19+X33</f>
        <v>175670</v>
      </c>
    </row>
    <row r="18" spans="2:24" ht="24.75" customHeight="1">
      <c r="B18" s="1"/>
      <c r="C18" s="1"/>
      <c r="D18" s="37"/>
      <c r="E18" s="37"/>
      <c r="F18" s="37"/>
      <c r="G18" s="37"/>
      <c r="H18" s="1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21.75" customHeight="1">
      <c r="B19" s="1"/>
      <c r="C19" s="1"/>
      <c r="D19" s="39" t="s">
        <v>6</v>
      </c>
      <c r="E19" s="39"/>
      <c r="F19" s="39"/>
      <c r="G19" s="39"/>
      <c r="H19" s="21"/>
      <c r="I19" s="22"/>
      <c r="J19" s="23">
        <f aca="true" t="shared" si="2" ref="J19:O19">+J20+J25+J28+J29+J30+J31</f>
        <v>11450872</v>
      </c>
      <c r="K19" s="23">
        <f t="shared" si="2"/>
        <v>11356170</v>
      </c>
      <c r="L19" s="23">
        <f t="shared" si="2"/>
        <v>149352</v>
      </c>
      <c r="M19" s="23">
        <f t="shared" si="2"/>
        <v>11725068</v>
      </c>
      <c r="N19" s="23">
        <f t="shared" si="2"/>
        <v>11624510</v>
      </c>
      <c r="O19" s="23">
        <f t="shared" si="2"/>
        <v>147915</v>
      </c>
      <c r="P19" s="23">
        <f aca="true" t="shared" si="3" ref="P19:W19">+P20+P25+P28+P29+P30+P31</f>
        <v>12327828</v>
      </c>
      <c r="Q19" s="23">
        <f t="shared" si="3"/>
        <v>12212021</v>
      </c>
      <c r="R19" s="23">
        <f t="shared" si="3"/>
        <v>152731</v>
      </c>
      <c r="S19" s="23">
        <f t="shared" si="3"/>
        <v>13653701</v>
      </c>
      <c r="T19" s="23">
        <f t="shared" si="3"/>
        <v>13502492</v>
      </c>
      <c r="U19" s="23">
        <f t="shared" si="3"/>
        <v>166300</v>
      </c>
      <c r="V19" s="23">
        <f t="shared" si="3"/>
        <v>14145358</v>
      </c>
      <c r="W19" s="23">
        <f t="shared" si="3"/>
        <v>13963797</v>
      </c>
      <c r="X19" s="23">
        <f>+X20+X25+X28+X29+X30+X31</f>
        <v>170350</v>
      </c>
    </row>
    <row r="20" spans="2:24" ht="21.75" customHeight="1">
      <c r="B20" s="1"/>
      <c r="C20" s="1"/>
      <c r="D20" s="1"/>
      <c r="E20" s="37" t="s">
        <v>7</v>
      </c>
      <c r="F20" s="37"/>
      <c r="G20" s="37"/>
      <c r="H20" s="37"/>
      <c r="I20" s="4"/>
      <c r="J20" s="24">
        <f aca="true" t="shared" si="4" ref="J20:O20">+J21+J24</f>
        <v>5067955</v>
      </c>
      <c r="K20" s="24">
        <f t="shared" si="4"/>
        <v>5014092</v>
      </c>
      <c r="L20" s="24">
        <f t="shared" si="4"/>
        <v>66101</v>
      </c>
      <c r="M20" s="24">
        <f t="shared" si="4"/>
        <v>5319848</v>
      </c>
      <c r="N20" s="24">
        <f t="shared" si="4"/>
        <v>5258995</v>
      </c>
      <c r="O20" s="24">
        <f t="shared" si="4"/>
        <v>67112</v>
      </c>
      <c r="P20" s="25">
        <f aca="true" t="shared" si="5" ref="P20:U20">+P21+P24</f>
        <v>5920240</v>
      </c>
      <c r="Q20" s="25">
        <f t="shared" si="5"/>
        <v>5842548</v>
      </c>
      <c r="R20" s="26">
        <f t="shared" si="5"/>
        <v>73346</v>
      </c>
      <c r="S20" s="25">
        <f t="shared" si="5"/>
        <v>6811000</v>
      </c>
      <c r="T20" s="25">
        <f t="shared" si="5"/>
        <v>6706945</v>
      </c>
      <c r="U20" s="26">
        <f t="shared" si="5"/>
        <v>82957</v>
      </c>
      <c r="V20" s="25">
        <f>SUM(V21,V24)</f>
        <v>7116246</v>
      </c>
      <c r="W20" s="25">
        <f>SUM(W21,W24)</f>
        <v>6994024</v>
      </c>
      <c r="X20" s="26">
        <f>SUM(X21,X24)</f>
        <v>85699</v>
      </c>
    </row>
    <row r="21" spans="2:24" ht="21.75" customHeight="1">
      <c r="B21" s="1"/>
      <c r="C21" s="1"/>
      <c r="D21" s="1"/>
      <c r="E21" s="1"/>
      <c r="F21" s="37" t="s">
        <v>8</v>
      </c>
      <c r="G21" s="37"/>
      <c r="H21" s="37"/>
      <c r="I21" s="4"/>
      <c r="J21" s="24">
        <f aca="true" t="shared" si="6" ref="J21:O21">SUM(J22:J23)</f>
        <v>4517282</v>
      </c>
      <c r="K21" s="24">
        <f t="shared" si="6"/>
        <v>4465649</v>
      </c>
      <c r="L21" s="24">
        <f t="shared" si="6"/>
        <v>58919</v>
      </c>
      <c r="M21" s="24">
        <f t="shared" si="6"/>
        <v>4843374</v>
      </c>
      <c r="N21" s="24">
        <f t="shared" si="6"/>
        <v>4784464</v>
      </c>
      <c r="O21" s="24">
        <f t="shared" si="6"/>
        <v>61101</v>
      </c>
      <c r="P21" s="25">
        <f>SUM(P22:P23)</f>
        <v>5279247</v>
      </c>
      <c r="Q21" s="25">
        <f>SUM(Q22:Q23)</f>
        <v>5205649</v>
      </c>
      <c r="R21" s="26">
        <f>SUM(R22:R23)</f>
        <v>65405</v>
      </c>
      <c r="S21" s="25">
        <f aca="true" t="shared" si="7" ref="S21:X21">SUM(S22:S23)</f>
        <v>6188931</v>
      </c>
      <c r="T21" s="25">
        <f t="shared" si="7"/>
        <v>6088082</v>
      </c>
      <c r="U21" s="26">
        <f t="shared" si="7"/>
        <v>75380</v>
      </c>
      <c r="V21" s="25">
        <f t="shared" si="7"/>
        <v>6406916</v>
      </c>
      <c r="W21" s="25">
        <f t="shared" si="7"/>
        <v>6285962</v>
      </c>
      <c r="X21" s="26">
        <f t="shared" si="7"/>
        <v>77157</v>
      </c>
    </row>
    <row r="22" spans="2:24" ht="21.75" customHeight="1">
      <c r="B22" s="1"/>
      <c r="C22" s="1"/>
      <c r="D22" s="1"/>
      <c r="E22" s="1"/>
      <c r="F22" s="1"/>
      <c r="G22" s="37" t="s">
        <v>9</v>
      </c>
      <c r="H22" s="37"/>
      <c r="I22" s="4"/>
      <c r="J22" s="26">
        <v>1297162</v>
      </c>
      <c r="K22" s="26">
        <v>1251548</v>
      </c>
      <c r="L22" s="26">
        <f>ROUND(J22/76670*1000,0)</f>
        <v>16919</v>
      </c>
      <c r="M22" s="26">
        <v>1405343</v>
      </c>
      <c r="N22" s="26">
        <v>1352731</v>
      </c>
      <c r="O22" s="26">
        <f>ROUND(M22/79269*1000,0)</f>
        <v>17729</v>
      </c>
      <c r="P22" s="26">
        <v>1574483</v>
      </c>
      <c r="Q22" s="26">
        <v>1507356</v>
      </c>
      <c r="R22" s="26">
        <f>ROUND(P22/80716*1000,0)</f>
        <v>19506</v>
      </c>
      <c r="S22" s="26">
        <v>1840153</v>
      </c>
      <c r="T22" s="26">
        <v>1747502</v>
      </c>
      <c r="U22" s="26">
        <f>ROUND(S22/82103*1000,0)</f>
        <v>22413</v>
      </c>
      <c r="V22" s="26">
        <v>1889013</v>
      </c>
      <c r="W22" s="26">
        <v>1777336</v>
      </c>
      <c r="X22" s="26">
        <f>ROUND(V22/83037*1000,0)</f>
        <v>22749</v>
      </c>
    </row>
    <row r="23" spans="2:24" ht="21.75" customHeight="1">
      <c r="B23" s="1"/>
      <c r="C23" s="1"/>
      <c r="D23" s="1"/>
      <c r="E23" s="1"/>
      <c r="F23" s="1"/>
      <c r="G23" s="37" t="s">
        <v>10</v>
      </c>
      <c r="H23" s="37"/>
      <c r="I23" s="4"/>
      <c r="J23" s="26">
        <v>3220120</v>
      </c>
      <c r="K23" s="26">
        <v>3214101</v>
      </c>
      <c r="L23" s="26">
        <f>ROUND(J23/76670*1000,0)</f>
        <v>42000</v>
      </c>
      <c r="M23" s="26">
        <v>3438031</v>
      </c>
      <c r="N23" s="26">
        <v>3431733</v>
      </c>
      <c r="O23" s="26">
        <f>ROUND(M23/79269*1000,0)</f>
        <v>43372</v>
      </c>
      <c r="P23" s="26">
        <v>3704764</v>
      </c>
      <c r="Q23" s="26">
        <v>3698293</v>
      </c>
      <c r="R23" s="26">
        <f>ROUND(P23/80716*1000,0)</f>
        <v>45899</v>
      </c>
      <c r="S23" s="26">
        <v>4348778</v>
      </c>
      <c r="T23" s="26">
        <v>4340580</v>
      </c>
      <c r="U23" s="26">
        <f>ROUND(S23/82103*1000,0)</f>
        <v>52967</v>
      </c>
      <c r="V23" s="26">
        <v>4517903</v>
      </c>
      <c r="W23" s="26">
        <v>4508626</v>
      </c>
      <c r="X23" s="26">
        <f>ROUND(V23/83037*1000,0)</f>
        <v>54408</v>
      </c>
    </row>
    <row r="24" spans="2:24" ht="21.75" customHeight="1">
      <c r="B24" s="1"/>
      <c r="C24" s="1"/>
      <c r="D24" s="1"/>
      <c r="E24" s="1"/>
      <c r="F24" s="37" t="s">
        <v>11</v>
      </c>
      <c r="G24" s="37"/>
      <c r="H24" s="37"/>
      <c r="I24" s="4"/>
      <c r="J24" s="26">
        <v>550673</v>
      </c>
      <c r="K24" s="26">
        <v>548443</v>
      </c>
      <c r="L24" s="26">
        <f>ROUND(J24/76670*1000,0)</f>
        <v>7182</v>
      </c>
      <c r="M24" s="26">
        <v>476474</v>
      </c>
      <c r="N24" s="26">
        <v>474531</v>
      </c>
      <c r="O24" s="26">
        <f>ROUND(M24/79269*1000,0)</f>
        <v>6011</v>
      </c>
      <c r="P24" s="26">
        <v>640993</v>
      </c>
      <c r="Q24" s="26">
        <v>636899</v>
      </c>
      <c r="R24" s="26">
        <f>ROUND(P24/80716*1000,0)</f>
        <v>7941</v>
      </c>
      <c r="S24" s="26">
        <v>622069</v>
      </c>
      <c r="T24" s="26">
        <v>618863</v>
      </c>
      <c r="U24" s="26">
        <f>ROUND(S24/82103*1000,0)</f>
        <v>7577</v>
      </c>
      <c r="V24" s="26">
        <v>709330</v>
      </c>
      <c r="W24" s="26">
        <v>708062</v>
      </c>
      <c r="X24" s="26">
        <f>ROUND(V24/83037*1000,0)</f>
        <v>8542</v>
      </c>
    </row>
    <row r="25" spans="2:24" ht="21.75" customHeight="1">
      <c r="B25" s="1"/>
      <c r="C25" s="1"/>
      <c r="D25" s="1"/>
      <c r="E25" s="37" t="s">
        <v>12</v>
      </c>
      <c r="F25" s="37"/>
      <c r="G25" s="37"/>
      <c r="H25" s="37"/>
      <c r="I25" s="4"/>
      <c r="J25" s="24">
        <f aca="true" t="shared" si="8" ref="J25:O25">SUM(J26:J27)</f>
        <v>4931176</v>
      </c>
      <c r="K25" s="24">
        <f t="shared" si="8"/>
        <v>4899445</v>
      </c>
      <c r="L25" s="24">
        <f t="shared" si="8"/>
        <v>64317</v>
      </c>
      <c r="M25" s="26">
        <f t="shared" si="8"/>
        <v>4977077</v>
      </c>
      <c r="N25" s="26">
        <f t="shared" si="8"/>
        <v>4945968</v>
      </c>
      <c r="O25" s="27">
        <f t="shared" si="8"/>
        <v>62787</v>
      </c>
      <c r="P25" s="26">
        <f aca="true" t="shared" si="9" ref="P25:U25">SUM(P26:P27)</f>
        <v>4993362</v>
      </c>
      <c r="Q25" s="26">
        <f t="shared" si="9"/>
        <v>4963440</v>
      </c>
      <c r="R25" s="26">
        <f t="shared" si="9"/>
        <v>61864</v>
      </c>
      <c r="S25" s="26">
        <f t="shared" si="9"/>
        <v>5338270</v>
      </c>
      <c r="T25" s="26">
        <f t="shared" si="9"/>
        <v>5301024</v>
      </c>
      <c r="U25" s="26">
        <f t="shared" si="9"/>
        <v>65019</v>
      </c>
      <c r="V25" s="26">
        <f>V26+V27</f>
        <v>5500791</v>
      </c>
      <c r="W25" s="26">
        <f>W26+W27</f>
        <v>5453696</v>
      </c>
      <c r="X25" s="26">
        <f>SUM(X26:X27)</f>
        <v>66245</v>
      </c>
    </row>
    <row r="26" spans="2:24" ht="21.75" customHeight="1">
      <c r="B26" s="1"/>
      <c r="C26" s="1"/>
      <c r="D26" s="1"/>
      <c r="E26" s="1"/>
      <c r="F26" s="37" t="s">
        <v>13</v>
      </c>
      <c r="G26" s="37"/>
      <c r="H26" s="37"/>
      <c r="I26" s="4"/>
      <c r="J26" s="26">
        <v>4833362</v>
      </c>
      <c r="K26" s="26">
        <v>4801631</v>
      </c>
      <c r="L26" s="26">
        <f aca="true" t="shared" si="10" ref="L26:L31">ROUND(J26/76670*1000,0)</f>
        <v>63041</v>
      </c>
      <c r="M26" s="26">
        <v>4879261</v>
      </c>
      <c r="N26" s="26">
        <v>4848152</v>
      </c>
      <c r="O26" s="26">
        <f aca="true" t="shared" si="11" ref="O26:O31">ROUND(M26/79269*1000,0)</f>
        <v>61553</v>
      </c>
      <c r="P26" s="26">
        <v>4903222</v>
      </c>
      <c r="Q26" s="26">
        <v>4873300</v>
      </c>
      <c r="R26" s="26">
        <f aca="true" t="shared" si="12" ref="R26:R31">ROUND(P26/80716*1000,0)</f>
        <v>60747</v>
      </c>
      <c r="S26" s="26">
        <v>5250071</v>
      </c>
      <c r="T26" s="26">
        <v>5212825</v>
      </c>
      <c r="U26" s="26">
        <f>ROUND(S26/82103*1000,0)</f>
        <v>63945</v>
      </c>
      <c r="V26" s="26">
        <v>5411984</v>
      </c>
      <c r="W26" s="26">
        <v>5364889</v>
      </c>
      <c r="X26" s="26">
        <f aca="true" t="shared" si="13" ref="X26:X31">ROUND(V26/83037*1000,0)</f>
        <v>65176</v>
      </c>
    </row>
    <row r="27" spans="2:24" ht="21.75" customHeight="1">
      <c r="B27" s="1"/>
      <c r="C27" s="1"/>
      <c r="D27" s="1"/>
      <c r="E27" s="1"/>
      <c r="F27" s="37" t="s">
        <v>14</v>
      </c>
      <c r="G27" s="37"/>
      <c r="H27" s="37"/>
      <c r="I27" s="4"/>
      <c r="J27" s="26">
        <v>97814</v>
      </c>
      <c r="K27" s="26">
        <v>97814</v>
      </c>
      <c r="L27" s="26">
        <f t="shared" si="10"/>
        <v>1276</v>
      </c>
      <c r="M27" s="26">
        <v>97816</v>
      </c>
      <c r="N27" s="26">
        <v>97816</v>
      </c>
      <c r="O27" s="26">
        <f t="shared" si="11"/>
        <v>1234</v>
      </c>
      <c r="P27" s="26">
        <v>90140</v>
      </c>
      <c r="Q27" s="26">
        <v>90140</v>
      </c>
      <c r="R27" s="26">
        <f t="shared" si="12"/>
        <v>1117</v>
      </c>
      <c r="S27" s="26">
        <v>88199</v>
      </c>
      <c r="T27" s="26">
        <v>88199</v>
      </c>
      <c r="U27" s="26">
        <f>ROUND(S27/82103*1000,0)</f>
        <v>1074</v>
      </c>
      <c r="V27" s="26">
        <v>88807</v>
      </c>
      <c r="W27" s="26">
        <v>88807</v>
      </c>
      <c r="X27" s="26">
        <f t="shared" si="13"/>
        <v>1069</v>
      </c>
    </row>
    <row r="28" spans="2:24" ht="21.75" customHeight="1">
      <c r="B28" s="1"/>
      <c r="C28" s="1"/>
      <c r="D28" s="1"/>
      <c r="E28" s="37" t="s">
        <v>15</v>
      </c>
      <c r="F28" s="37"/>
      <c r="G28" s="37"/>
      <c r="H28" s="37"/>
      <c r="I28" s="4"/>
      <c r="J28" s="26">
        <v>36456</v>
      </c>
      <c r="K28" s="26">
        <v>35068</v>
      </c>
      <c r="L28" s="26">
        <f t="shared" si="10"/>
        <v>475</v>
      </c>
      <c r="M28" s="26">
        <v>37824</v>
      </c>
      <c r="N28" s="26">
        <v>36711</v>
      </c>
      <c r="O28" s="26">
        <f t="shared" si="11"/>
        <v>477</v>
      </c>
      <c r="P28" s="26">
        <v>39446</v>
      </c>
      <c r="Q28" s="26">
        <v>38295</v>
      </c>
      <c r="R28" s="26">
        <f t="shared" si="12"/>
        <v>489</v>
      </c>
      <c r="S28" s="26">
        <v>41726</v>
      </c>
      <c r="T28" s="26">
        <v>40488</v>
      </c>
      <c r="U28" s="26">
        <f>ROUND(S28/82103*1000,0)</f>
        <v>508</v>
      </c>
      <c r="V28" s="26">
        <v>43238</v>
      </c>
      <c r="W28" s="26">
        <v>41887</v>
      </c>
      <c r="X28" s="26">
        <f t="shared" si="13"/>
        <v>521</v>
      </c>
    </row>
    <row r="29" spans="2:24" ht="21.75" customHeight="1">
      <c r="B29" s="1"/>
      <c r="C29" s="1"/>
      <c r="D29" s="1"/>
      <c r="E29" s="37" t="s">
        <v>16</v>
      </c>
      <c r="F29" s="37"/>
      <c r="G29" s="37"/>
      <c r="H29" s="37"/>
      <c r="I29" s="4"/>
      <c r="J29" s="26">
        <v>383117</v>
      </c>
      <c r="K29" s="26">
        <v>383117</v>
      </c>
      <c r="L29" s="26">
        <f t="shared" si="10"/>
        <v>4997</v>
      </c>
      <c r="M29" s="26">
        <v>358758</v>
      </c>
      <c r="N29" s="26">
        <v>358758</v>
      </c>
      <c r="O29" s="26">
        <f t="shared" si="11"/>
        <v>4526</v>
      </c>
      <c r="P29" s="26">
        <v>351536</v>
      </c>
      <c r="Q29" s="26">
        <v>351536</v>
      </c>
      <c r="R29" s="26">
        <f t="shared" si="12"/>
        <v>4355</v>
      </c>
      <c r="S29" s="26">
        <v>365019</v>
      </c>
      <c r="T29" s="26">
        <v>365019</v>
      </c>
      <c r="U29" s="26">
        <f>ROUND(S29/82103*1000,0)</f>
        <v>4446</v>
      </c>
      <c r="V29" s="26">
        <v>361768</v>
      </c>
      <c r="W29" s="26">
        <v>361768</v>
      </c>
      <c r="X29" s="26">
        <f t="shared" si="13"/>
        <v>4357</v>
      </c>
    </row>
    <row r="30" spans="2:24" ht="21.75" customHeight="1">
      <c r="B30" s="1"/>
      <c r="C30" s="1"/>
      <c r="D30" s="1"/>
      <c r="E30" s="37" t="s">
        <v>17</v>
      </c>
      <c r="F30" s="37"/>
      <c r="G30" s="37"/>
      <c r="H30" s="37"/>
      <c r="I30" s="4"/>
      <c r="J30" s="26">
        <v>0</v>
      </c>
      <c r="K30" s="26">
        <v>0</v>
      </c>
      <c r="L30" s="26">
        <f t="shared" si="10"/>
        <v>0</v>
      </c>
      <c r="M30" s="26">
        <v>0</v>
      </c>
      <c r="N30" s="26">
        <v>0</v>
      </c>
      <c r="O30" s="26">
        <f t="shared" si="11"/>
        <v>0</v>
      </c>
      <c r="P30" s="26">
        <v>0</v>
      </c>
      <c r="Q30" s="26">
        <v>0</v>
      </c>
      <c r="R30" s="26">
        <f t="shared" si="12"/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f t="shared" si="13"/>
        <v>0</v>
      </c>
    </row>
    <row r="31" spans="2:24" ht="21.75" customHeight="1">
      <c r="B31" s="1"/>
      <c r="C31" s="1"/>
      <c r="D31" s="1"/>
      <c r="E31" s="37" t="s">
        <v>18</v>
      </c>
      <c r="F31" s="37"/>
      <c r="G31" s="37"/>
      <c r="H31" s="37"/>
      <c r="I31" s="4"/>
      <c r="J31" s="26">
        <v>1032168</v>
      </c>
      <c r="K31" s="26">
        <v>1024448</v>
      </c>
      <c r="L31" s="26">
        <f t="shared" si="10"/>
        <v>13462</v>
      </c>
      <c r="M31" s="26">
        <v>1031561</v>
      </c>
      <c r="N31" s="26">
        <v>1024078</v>
      </c>
      <c r="O31" s="26">
        <f t="shared" si="11"/>
        <v>13013</v>
      </c>
      <c r="P31" s="26">
        <v>1023244</v>
      </c>
      <c r="Q31" s="26">
        <v>1016202</v>
      </c>
      <c r="R31" s="26">
        <f t="shared" si="12"/>
        <v>12677</v>
      </c>
      <c r="S31" s="26">
        <v>1097686</v>
      </c>
      <c r="T31" s="26">
        <v>1089016</v>
      </c>
      <c r="U31" s="26">
        <f>ROUND(S31/82103*1000,0)</f>
        <v>13370</v>
      </c>
      <c r="V31" s="26">
        <v>1123315</v>
      </c>
      <c r="W31" s="26">
        <v>1112422</v>
      </c>
      <c r="X31" s="26">
        <f t="shared" si="13"/>
        <v>13528</v>
      </c>
    </row>
    <row r="32" spans="2:24" ht="18.75" customHeight="1">
      <c r="B32" s="1"/>
      <c r="C32" s="1"/>
      <c r="D32" s="1"/>
      <c r="E32" s="1"/>
      <c r="F32" s="1"/>
      <c r="G32" s="1"/>
      <c r="H32" s="1"/>
      <c r="I32" s="4"/>
      <c r="J32" s="1"/>
      <c r="K32" s="1"/>
      <c r="L32" s="1"/>
      <c r="M32" s="1"/>
      <c r="N32" s="1"/>
      <c r="O32" s="1"/>
      <c r="P32" s="1"/>
      <c r="Q32" s="1"/>
      <c r="R32" s="1"/>
      <c r="S32" s="28"/>
      <c r="T32" s="28"/>
      <c r="U32" s="28"/>
      <c r="V32" s="28"/>
      <c r="W32" s="28"/>
      <c r="X32" s="28"/>
    </row>
    <row r="33" spans="2:24" ht="21.75" customHeight="1">
      <c r="B33" s="1"/>
      <c r="C33" s="1"/>
      <c r="D33" s="39" t="s">
        <v>19</v>
      </c>
      <c r="E33" s="39"/>
      <c r="F33" s="39"/>
      <c r="G33" s="39"/>
      <c r="H33" s="21"/>
      <c r="I33" s="22"/>
      <c r="J33" s="23">
        <f aca="true" t="shared" si="14" ref="J33:O33">+J34+J37+J38+J39+J40</f>
        <v>598291</v>
      </c>
      <c r="K33" s="23">
        <f t="shared" si="14"/>
        <v>139465</v>
      </c>
      <c r="L33" s="23">
        <f t="shared" si="14"/>
        <v>7804</v>
      </c>
      <c r="M33" s="23">
        <f t="shared" si="14"/>
        <v>442248</v>
      </c>
      <c r="N33" s="23">
        <f t="shared" si="14"/>
        <v>85218</v>
      </c>
      <c r="O33" s="23">
        <f t="shared" si="14"/>
        <v>5579</v>
      </c>
      <c r="P33" s="23">
        <f aca="true" t="shared" si="15" ref="P33:W33">+P34+P37+P38+P39+P40</f>
        <v>407758</v>
      </c>
      <c r="Q33" s="23">
        <f t="shared" si="15"/>
        <v>75602</v>
      </c>
      <c r="R33" s="23">
        <f t="shared" si="15"/>
        <v>5052</v>
      </c>
      <c r="S33" s="29">
        <f t="shared" si="15"/>
        <v>401840</v>
      </c>
      <c r="T33" s="29">
        <f t="shared" si="15"/>
        <v>66718</v>
      </c>
      <c r="U33" s="29">
        <f t="shared" si="15"/>
        <v>4893</v>
      </c>
      <c r="V33" s="29">
        <f t="shared" si="15"/>
        <v>441785</v>
      </c>
      <c r="W33" s="29">
        <f t="shared" si="15"/>
        <v>97197</v>
      </c>
      <c r="X33" s="29">
        <f>+X34+X37+X38+X39+X40</f>
        <v>5320</v>
      </c>
    </row>
    <row r="34" spans="2:24" ht="21.75" customHeight="1">
      <c r="B34" s="1"/>
      <c r="C34" s="1"/>
      <c r="D34" s="1"/>
      <c r="E34" s="37" t="s">
        <v>20</v>
      </c>
      <c r="F34" s="37"/>
      <c r="G34" s="37"/>
      <c r="H34" s="37"/>
      <c r="I34" s="4"/>
      <c r="J34" s="24">
        <f aca="true" t="shared" si="16" ref="J34:O34">SUM(J35:J36)</f>
        <v>320508</v>
      </c>
      <c r="K34" s="24">
        <f t="shared" si="16"/>
        <v>86222</v>
      </c>
      <c r="L34" s="24">
        <f t="shared" si="16"/>
        <v>4180</v>
      </c>
      <c r="M34" s="24">
        <f t="shared" si="16"/>
        <v>202388</v>
      </c>
      <c r="N34" s="24">
        <f t="shared" si="16"/>
        <v>48516</v>
      </c>
      <c r="O34" s="24">
        <f t="shared" si="16"/>
        <v>2553</v>
      </c>
      <c r="P34" s="24">
        <f aca="true" t="shared" si="17" ref="P34:X34">SUM(P35:P36)</f>
        <v>187308</v>
      </c>
      <c r="Q34" s="24">
        <f t="shared" si="17"/>
        <v>41897</v>
      </c>
      <c r="R34" s="24">
        <f t="shared" si="17"/>
        <v>2321</v>
      </c>
      <c r="S34" s="26">
        <f t="shared" si="17"/>
        <v>190530</v>
      </c>
      <c r="T34" s="26">
        <f t="shared" si="17"/>
        <v>37803</v>
      </c>
      <c r="U34" s="26">
        <f t="shared" si="17"/>
        <v>2320</v>
      </c>
      <c r="V34" s="26">
        <f t="shared" si="17"/>
        <v>227760</v>
      </c>
      <c r="W34" s="26">
        <f t="shared" si="17"/>
        <v>57438</v>
      </c>
      <c r="X34" s="33">
        <f t="shared" si="17"/>
        <v>2743</v>
      </c>
    </row>
    <row r="35" spans="2:24" ht="21.75" customHeight="1">
      <c r="B35" s="1"/>
      <c r="C35" s="1"/>
      <c r="D35" s="1"/>
      <c r="E35" s="1"/>
      <c r="F35" s="37" t="s">
        <v>8</v>
      </c>
      <c r="G35" s="37"/>
      <c r="H35" s="37"/>
      <c r="I35" s="4"/>
      <c r="J35" s="26">
        <v>310155</v>
      </c>
      <c r="K35" s="26">
        <v>82964</v>
      </c>
      <c r="L35" s="26">
        <f aca="true" t="shared" si="18" ref="L35:L40">ROUND(J35/76670*1000,0)</f>
        <v>4045</v>
      </c>
      <c r="M35" s="26">
        <v>193477</v>
      </c>
      <c r="N35" s="26">
        <v>46445</v>
      </c>
      <c r="O35" s="26">
        <f aca="true" t="shared" si="19" ref="O35:O40">ROUND(M35/79269*1000,0)</f>
        <v>2441</v>
      </c>
      <c r="P35" s="26">
        <v>179015</v>
      </c>
      <c r="Q35" s="26">
        <v>39890</v>
      </c>
      <c r="R35" s="26">
        <f aca="true" t="shared" si="20" ref="R35:R40">ROUND(P35/80716*1000,0)</f>
        <v>2218</v>
      </c>
      <c r="S35" s="26">
        <v>181727</v>
      </c>
      <c r="T35" s="26">
        <v>36607</v>
      </c>
      <c r="U35" s="26">
        <f>ROUND(S35/82103*1000,0)</f>
        <v>2213</v>
      </c>
      <c r="V35" s="26">
        <v>221156</v>
      </c>
      <c r="W35" s="26">
        <v>56515</v>
      </c>
      <c r="X35" s="26">
        <f>ROUND(V35/83037*1000,0)</f>
        <v>2663</v>
      </c>
    </row>
    <row r="36" spans="2:24" ht="21.75" customHeight="1">
      <c r="B36" s="1"/>
      <c r="C36" s="1"/>
      <c r="D36" s="1"/>
      <c r="E36" s="1"/>
      <c r="F36" s="37" t="s">
        <v>11</v>
      </c>
      <c r="G36" s="37"/>
      <c r="H36" s="37"/>
      <c r="I36" s="4"/>
      <c r="J36" s="26">
        <v>10353</v>
      </c>
      <c r="K36" s="26">
        <v>3258</v>
      </c>
      <c r="L36" s="26">
        <f t="shared" si="18"/>
        <v>135</v>
      </c>
      <c r="M36" s="26">
        <v>8911</v>
      </c>
      <c r="N36" s="26">
        <v>2071</v>
      </c>
      <c r="O36" s="26">
        <f t="shared" si="19"/>
        <v>112</v>
      </c>
      <c r="P36" s="26">
        <v>8293</v>
      </c>
      <c r="Q36" s="26">
        <v>2007</v>
      </c>
      <c r="R36" s="26">
        <f t="shared" si="20"/>
        <v>103</v>
      </c>
      <c r="S36" s="26">
        <v>8803</v>
      </c>
      <c r="T36" s="26">
        <v>1196</v>
      </c>
      <c r="U36" s="26">
        <f>ROUND(S36/82103*1000,0)</f>
        <v>107</v>
      </c>
      <c r="V36" s="26">
        <v>6604</v>
      </c>
      <c r="W36" s="26">
        <v>923</v>
      </c>
      <c r="X36" s="26">
        <f>ROUND(V36/83037*1000,0)</f>
        <v>80</v>
      </c>
    </row>
    <row r="37" spans="2:24" ht="21.75" customHeight="1">
      <c r="B37" s="1"/>
      <c r="C37" s="1"/>
      <c r="D37" s="1"/>
      <c r="E37" s="37" t="s">
        <v>12</v>
      </c>
      <c r="F37" s="37"/>
      <c r="G37" s="37"/>
      <c r="H37" s="37"/>
      <c r="I37" s="4"/>
      <c r="J37" s="26">
        <v>220162</v>
      </c>
      <c r="K37" s="26">
        <v>41970</v>
      </c>
      <c r="L37" s="26">
        <f t="shared" si="18"/>
        <v>2872</v>
      </c>
      <c r="M37" s="26">
        <v>190690</v>
      </c>
      <c r="N37" s="26">
        <v>28897</v>
      </c>
      <c r="O37" s="26">
        <f t="shared" si="19"/>
        <v>2406</v>
      </c>
      <c r="P37" s="26">
        <v>175953</v>
      </c>
      <c r="Q37" s="26">
        <v>26675</v>
      </c>
      <c r="R37" s="26">
        <f t="shared" si="20"/>
        <v>2180</v>
      </c>
      <c r="S37" s="26">
        <v>168833</v>
      </c>
      <c r="T37" s="26">
        <v>22931</v>
      </c>
      <c r="U37" s="26">
        <f>ROUND(S37/82103*1000,0)</f>
        <v>2056</v>
      </c>
      <c r="V37" s="26">
        <v>171096</v>
      </c>
      <c r="W37" s="26">
        <v>31606</v>
      </c>
      <c r="X37" s="26">
        <f>ROUND(V37/83037*1000,0)</f>
        <v>2060</v>
      </c>
    </row>
    <row r="38" spans="2:24" ht="21.75" customHeight="1">
      <c r="B38" s="1"/>
      <c r="C38" s="1"/>
      <c r="D38" s="1"/>
      <c r="E38" s="37" t="s">
        <v>21</v>
      </c>
      <c r="F38" s="37"/>
      <c r="G38" s="37"/>
      <c r="H38" s="37"/>
      <c r="I38" s="4"/>
      <c r="J38" s="26">
        <v>4032</v>
      </c>
      <c r="K38" s="26">
        <v>1066</v>
      </c>
      <c r="L38" s="26">
        <f t="shared" si="18"/>
        <v>53</v>
      </c>
      <c r="M38" s="26">
        <v>3090</v>
      </c>
      <c r="N38" s="26">
        <v>845</v>
      </c>
      <c r="O38" s="26">
        <f t="shared" si="19"/>
        <v>39</v>
      </c>
      <c r="P38" s="26">
        <v>2814</v>
      </c>
      <c r="Q38" s="26">
        <v>743</v>
      </c>
      <c r="R38" s="26">
        <f t="shared" si="20"/>
        <v>35</v>
      </c>
      <c r="S38" s="26">
        <v>2495</v>
      </c>
      <c r="T38" s="26">
        <v>592</v>
      </c>
      <c r="U38" s="26">
        <f>ROUND(S38/82103*1000,0)</f>
        <v>30</v>
      </c>
      <c r="V38" s="26">
        <v>2887</v>
      </c>
      <c r="W38" s="26">
        <v>734</v>
      </c>
      <c r="X38" s="26">
        <f>ROUND(V38/83037*1000,0)</f>
        <v>35</v>
      </c>
    </row>
    <row r="39" spans="2:24" ht="21.75" customHeight="1">
      <c r="B39" s="1"/>
      <c r="C39" s="1"/>
      <c r="D39" s="1"/>
      <c r="E39" s="37" t="s">
        <v>22</v>
      </c>
      <c r="F39" s="37"/>
      <c r="G39" s="37"/>
      <c r="H39" s="37"/>
      <c r="I39" s="4"/>
      <c r="J39" s="26">
        <v>0</v>
      </c>
      <c r="K39" s="26">
        <v>0</v>
      </c>
      <c r="L39" s="26">
        <f t="shared" si="18"/>
        <v>0</v>
      </c>
      <c r="M39" s="26">
        <v>0</v>
      </c>
      <c r="N39" s="26">
        <v>0</v>
      </c>
      <c r="O39" s="26">
        <f t="shared" si="19"/>
        <v>0</v>
      </c>
      <c r="P39" s="26">
        <v>0</v>
      </c>
      <c r="Q39" s="26">
        <v>0</v>
      </c>
      <c r="R39" s="26">
        <f t="shared" si="20"/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</row>
    <row r="40" spans="2:24" ht="21.75" customHeight="1">
      <c r="B40" s="1"/>
      <c r="C40" s="1"/>
      <c r="D40" s="1"/>
      <c r="E40" s="37" t="s">
        <v>18</v>
      </c>
      <c r="F40" s="37"/>
      <c r="G40" s="37"/>
      <c r="H40" s="37"/>
      <c r="I40" s="4"/>
      <c r="J40" s="26">
        <v>53589</v>
      </c>
      <c r="K40" s="26">
        <v>10207</v>
      </c>
      <c r="L40" s="26">
        <f t="shared" si="18"/>
        <v>699</v>
      </c>
      <c r="M40" s="26">
        <v>46080</v>
      </c>
      <c r="N40" s="26">
        <v>6960</v>
      </c>
      <c r="O40" s="26">
        <f t="shared" si="19"/>
        <v>581</v>
      </c>
      <c r="P40" s="26">
        <v>41683</v>
      </c>
      <c r="Q40" s="26">
        <v>6287</v>
      </c>
      <c r="R40" s="26">
        <f t="shared" si="20"/>
        <v>516</v>
      </c>
      <c r="S40" s="26">
        <v>39982</v>
      </c>
      <c r="T40" s="26">
        <v>5392</v>
      </c>
      <c r="U40" s="26">
        <f>ROUND(S40/82103*1000,0)</f>
        <v>487</v>
      </c>
      <c r="V40" s="26">
        <v>40042</v>
      </c>
      <c r="W40" s="26">
        <v>7419</v>
      </c>
      <c r="X40" s="26">
        <f>ROUND(V40/83037*1000,0)</f>
        <v>482</v>
      </c>
    </row>
    <row r="41" spans="3:24" ht="13.5">
      <c r="C41" s="7"/>
      <c r="D41" s="7"/>
      <c r="E41" s="7"/>
      <c r="F41" s="7"/>
      <c r="G41" s="7"/>
      <c r="H41" s="7"/>
      <c r="I41" s="3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31"/>
      <c r="W41" s="31"/>
      <c r="X41" s="31"/>
    </row>
    <row r="42" spans="22:24" ht="13.5">
      <c r="V42" s="32"/>
      <c r="W42" s="32"/>
      <c r="X42" s="32"/>
    </row>
    <row r="43" spans="3:24" ht="13.5" customHeight="1">
      <c r="C43" s="34" t="s">
        <v>25</v>
      </c>
      <c r="D43" s="34"/>
      <c r="E43" s="34"/>
      <c r="F43" s="34"/>
      <c r="G43" s="34"/>
      <c r="H43" s="34"/>
      <c r="I43" s="34"/>
      <c r="J43" s="34"/>
      <c r="K43" s="35"/>
      <c r="V43" s="32"/>
      <c r="W43" s="32"/>
      <c r="X43" s="32"/>
    </row>
    <row r="44" spans="3:12" ht="13.5">
      <c r="C44" s="38" t="s">
        <v>23</v>
      </c>
      <c r="D44" s="38"/>
      <c r="E44" s="38"/>
      <c r="F44" s="38"/>
      <c r="G44" s="38"/>
      <c r="H44" s="38"/>
      <c r="I44" s="38"/>
      <c r="J44" s="38"/>
      <c r="K44" s="38"/>
      <c r="L44" s="9"/>
    </row>
    <row r="45" spans="3:12" ht="13.5"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7" spans="3:11" ht="13.5">
      <c r="C47" s="36"/>
      <c r="D47" s="36"/>
      <c r="E47" s="36"/>
      <c r="F47" s="36"/>
      <c r="G47" s="36"/>
      <c r="H47" s="36"/>
      <c r="I47" s="36"/>
      <c r="J47" s="36"/>
      <c r="K47" s="36"/>
    </row>
  </sheetData>
  <mergeCells count="32">
    <mergeCell ref="B1:G1"/>
    <mergeCell ref="V1:X1"/>
    <mergeCell ref="L5:S5"/>
    <mergeCell ref="C9:J9"/>
    <mergeCell ref="J11:L11"/>
    <mergeCell ref="D12:H13"/>
    <mergeCell ref="D17:G17"/>
    <mergeCell ref="D18:G18"/>
    <mergeCell ref="D19:G19"/>
    <mergeCell ref="E20:H20"/>
    <mergeCell ref="F21:H21"/>
    <mergeCell ref="G22:H22"/>
    <mergeCell ref="G23:H23"/>
    <mergeCell ref="F24:H24"/>
    <mergeCell ref="E25:H25"/>
    <mergeCell ref="F26:H26"/>
    <mergeCell ref="F27:H27"/>
    <mergeCell ref="E28:H28"/>
    <mergeCell ref="E29:H29"/>
    <mergeCell ref="E30:H30"/>
    <mergeCell ref="E31:H31"/>
    <mergeCell ref="D33:G33"/>
    <mergeCell ref="E34:H34"/>
    <mergeCell ref="F35:H35"/>
    <mergeCell ref="F36:H36"/>
    <mergeCell ref="E37:H37"/>
    <mergeCell ref="E38:H38"/>
    <mergeCell ref="C47:K47"/>
    <mergeCell ref="E39:H39"/>
    <mergeCell ref="E40:H40"/>
    <mergeCell ref="C44:K44"/>
    <mergeCell ref="C45:L45"/>
  </mergeCells>
  <printOptions/>
  <pageMargins left="0.3937007874015748" right="0.1968503937007874" top="0.5511811023622047" bottom="0.1968503937007874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2010-02-16T06:47:16Z</cp:lastPrinted>
  <dcterms:created xsi:type="dcterms:W3CDTF">1997-01-08T22:48:59Z</dcterms:created>
  <dcterms:modified xsi:type="dcterms:W3CDTF">2010-02-16T06:47:33Z</dcterms:modified>
  <cp:category/>
  <cp:version/>
  <cp:contentType/>
  <cp:contentStatus/>
</cp:coreProperties>
</file>