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２８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<sst xmlns="http://schemas.openxmlformats.org/spreadsheetml/2006/main" count="43" uniqueCount="31">
  <si>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単位　：　金額千円、構成比％</t>
  </si>
  <si>
    <t>区分</t>
  </si>
  <si>
    <t>決算額</t>
  </si>
  <si>
    <t>構成比</t>
  </si>
  <si>
    <t>歳入合計</t>
  </si>
  <si>
    <t>市税　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</si>
  <si>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</si>
  <si>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</si>
  <si>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</si>
  <si>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</si>
  <si>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</si>
  <si>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</si>
  <si>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</si>
  <si>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国有提供施設等所在               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</si>
  <si>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</si>
  <si>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</si>
  <si>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</si>
  <si>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</si>
  <si>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</si>
  <si>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</si>
  <si>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</si>
  <si>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</si>
  <si>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</si>
  <si>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</si>
  <si>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</si>
  <si>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</si>
  <si>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</si>
  <si>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</si>
  <si>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：　企画部財政課（地方財政状況調査）</t>
  </si>
  <si>
    <t>平成１５年度</t>
  </si>
  <si>
    <t>第２８表　　一般会計性質別歳入決算額の推移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</si>
</sst>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10"/>
      <color indexed="10"/>
      <name val="ＭＳ Ｐ明朝"/>
      <family val="1"/>
    </font>
    <font>
      <b/>
      <sz val="10"/>
      <color indexed="12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3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9" xfId="0" applyFont="1" applyBorder="1" applyAlignment="1">
      <alignment/>
    </xf>
    <xf numFmtId="0" fontId="6" fillId="0" borderId="3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distributed" wrapText="1"/>
    </xf>
    <xf numFmtId="185" fontId="6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5" fontId="8" fillId="0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87" fontId="7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4">
      <selection activeCell="B5" sqref="B5"/>
    </sheetView>
  </sheetViews>
  <sheetFormatPr defaultColWidth="9.00390625" defaultRowHeight="13.5"/>
  <cols>
    <col min="1" max="1" width="5.125" style="0" customWidth="1"/>
    <col min="2" max="2" width="22.87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</cols>
  <sheetData>
    <row r="1" spans="1:17" ht="13.5">
      <c r="A1" s="31"/>
      <c r="B1" s="31"/>
      <c r="O1" s="32"/>
      <c r="P1" s="32"/>
      <c r="Q1" s="32"/>
    </row>
    <row r="5" spans="5:12" ht="14.25">
      <c r="E5" s="42" t="s">
        <v>30</v>
      </c>
      <c r="F5" s="42"/>
      <c r="G5" s="42"/>
      <c r="H5" s="42"/>
      <c r="I5" s="42"/>
      <c r="J5" s="42"/>
      <c r="K5" s="42"/>
      <c r="L5" s="42"/>
    </row>
    <row r="7" spans="2:17" ht="13.5">
      <c r="B7" s="35" t="s">
        <v>0</v>
      </c>
      <c r="C7" s="3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2:17" ht="11.25" customHeight="1">
      <c r="B8" s="3"/>
      <c r="C8" s="1"/>
      <c r="D8" s="3"/>
      <c r="E8" s="1"/>
      <c r="F8" s="3"/>
      <c r="G8" s="1"/>
      <c r="H8" s="1"/>
      <c r="I8" s="41"/>
      <c r="J8" s="3"/>
      <c r="K8" s="1"/>
      <c r="L8" s="3"/>
      <c r="M8" s="1"/>
      <c r="N8" s="4"/>
      <c r="O8" s="1"/>
      <c r="P8" s="1"/>
      <c r="Q8" s="1"/>
    </row>
    <row r="9" spans="2:17" ht="15.75" customHeight="1">
      <c r="B9" s="4"/>
      <c r="C9" s="36" t="s">
        <v>29</v>
      </c>
      <c r="D9" s="37"/>
      <c r="E9" s="33" t="str">
        <f>+WIDECHAR(16)</f>
        <v>１６</v>
      </c>
      <c r="F9" s="38"/>
      <c r="G9" s="33" t="str">
        <f>+WIDECHAR(17)</f>
        <v>１７</v>
      </c>
      <c r="H9" s="38"/>
      <c r="I9" s="33" t="str">
        <f>+WIDECHAR(18)</f>
        <v>１８</v>
      </c>
      <c r="J9" s="40"/>
      <c r="K9" s="33" t="str">
        <f>+WIDECHAR(19)</f>
        <v>１９</v>
      </c>
      <c r="L9" s="40"/>
      <c r="M9" s="33" t="str">
        <f>+WIDECHAR(20)</f>
        <v>２０</v>
      </c>
      <c r="N9" s="34"/>
      <c r="O9" s="33" t="str">
        <f>+WIDECHAR(21)</f>
        <v>２１</v>
      </c>
      <c r="P9" s="34"/>
      <c r="Q9" s="1"/>
    </row>
    <row r="10" spans="2:17" ht="3.75" customHeight="1">
      <c r="B10" s="4"/>
      <c r="C10" s="13"/>
      <c r="D10" s="4"/>
      <c r="E10" s="5"/>
      <c r="F10" s="4"/>
      <c r="G10" s="5"/>
      <c r="H10" s="5"/>
      <c r="I10" s="13"/>
      <c r="J10" s="4"/>
      <c r="K10" s="1"/>
      <c r="L10" s="4"/>
      <c r="M10" s="1"/>
      <c r="N10" s="4"/>
      <c r="O10" s="1"/>
      <c r="P10" s="1"/>
      <c r="Q10" s="1"/>
    </row>
    <row r="11" spans="2:17" ht="7.5" customHeight="1">
      <c r="B11" s="37" t="s">
        <v>1</v>
      </c>
      <c r="C11" s="14"/>
      <c r="D11" s="6"/>
      <c r="E11" s="2"/>
      <c r="F11" s="6"/>
      <c r="G11" s="2"/>
      <c r="H11" s="2"/>
      <c r="I11" s="14"/>
      <c r="J11" s="6"/>
      <c r="K11" s="2"/>
      <c r="L11" s="6"/>
      <c r="M11" s="2"/>
      <c r="N11" s="6"/>
      <c r="O11" s="2"/>
      <c r="P11" s="2"/>
      <c r="Q11" s="1"/>
    </row>
    <row r="12" spans="2:17" ht="7.5" customHeight="1">
      <c r="B12" s="37"/>
      <c r="C12" s="8"/>
      <c r="D12" s="4"/>
      <c r="E12" s="8"/>
      <c r="F12" s="4"/>
      <c r="G12" s="8"/>
      <c r="H12" s="1"/>
      <c r="I12" s="3"/>
      <c r="J12" s="4"/>
      <c r="K12" s="9"/>
      <c r="L12" s="4"/>
      <c r="M12" s="9"/>
      <c r="N12" s="4"/>
      <c r="O12" s="9"/>
      <c r="P12" s="1"/>
      <c r="Q12" s="1"/>
    </row>
    <row r="13" spans="2:17" ht="3.75" customHeight="1">
      <c r="B13" s="4"/>
      <c r="C13" s="8"/>
      <c r="D13" s="4"/>
      <c r="E13" s="8"/>
      <c r="F13" s="4"/>
      <c r="G13" s="8"/>
      <c r="H13" s="1"/>
      <c r="I13" s="4"/>
      <c r="J13" s="4"/>
      <c r="K13" s="8"/>
      <c r="L13" s="4"/>
      <c r="M13" s="8"/>
      <c r="N13" s="4"/>
      <c r="O13" s="8"/>
      <c r="P13" s="1"/>
      <c r="Q13" s="1"/>
    </row>
    <row r="14" spans="2:17" ht="15" customHeight="1">
      <c r="B14" s="4"/>
      <c r="C14" s="10" t="s">
        <v>2</v>
      </c>
      <c r="D14" s="12" t="s">
        <v>3</v>
      </c>
      <c r="E14" s="10" t="s">
        <v>2</v>
      </c>
      <c r="F14" s="12" t="s">
        <v>3</v>
      </c>
      <c r="G14" s="10" t="s">
        <v>2</v>
      </c>
      <c r="H14" s="15" t="s">
        <v>3</v>
      </c>
      <c r="I14" s="12" t="s">
        <v>2</v>
      </c>
      <c r="J14" s="12" t="s">
        <v>3</v>
      </c>
      <c r="K14" s="10" t="s">
        <v>2</v>
      </c>
      <c r="L14" s="12" t="s">
        <v>3</v>
      </c>
      <c r="M14" s="10" t="s">
        <v>2</v>
      </c>
      <c r="N14" s="12" t="s">
        <v>3</v>
      </c>
      <c r="O14" s="10" t="s">
        <v>2</v>
      </c>
      <c r="P14" s="15" t="s">
        <v>3</v>
      </c>
      <c r="Q14" s="5"/>
    </row>
    <row r="15" spans="2:17" ht="11.25" customHeight="1">
      <c r="B15" s="6"/>
      <c r="C15" s="16"/>
      <c r="D15" s="6"/>
      <c r="E15" s="16"/>
      <c r="F15" s="6"/>
      <c r="G15" s="16"/>
      <c r="H15" s="2"/>
      <c r="I15" s="6"/>
      <c r="J15" s="6"/>
      <c r="K15" s="16"/>
      <c r="L15" s="6"/>
      <c r="M15" s="16"/>
      <c r="N15" s="6"/>
      <c r="O15" s="16"/>
      <c r="P15" s="2"/>
      <c r="Q15" s="1"/>
    </row>
    <row r="16" spans="2:17" ht="37.5" customHeight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21.75" customHeight="1">
      <c r="B17" s="17" t="s">
        <v>4</v>
      </c>
      <c r="C17" s="18">
        <f aca="true" t="shared" si="0" ref="C17:H17">SUM(C19:C41)</f>
        <v>24101613</v>
      </c>
      <c r="D17" s="19">
        <f t="shared" si="0"/>
        <v>100</v>
      </c>
      <c r="E17" s="18">
        <f t="shared" si="0"/>
        <v>27007235</v>
      </c>
      <c r="F17" s="19">
        <f>SUM(F19:F41)</f>
        <v>99.99999999999999</v>
      </c>
      <c r="G17" s="18">
        <f t="shared" si="0"/>
        <v>25694071</v>
      </c>
      <c r="H17" s="19">
        <f t="shared" si="0"/>
        <v>100</v>
      </c>
      <c r="I17" s="18">
        <f aca="true" t="shared" si="1" ref="I17:N17">SUM(I19:I41)</f>
        <v>23778671</v>
      </c>
      <c r="J17" s="19">
        <f t="shared" si="1"/>
        <v>100</v>
      </c>
      <c r="K17" s="18">
        <f t="shared" si="1"/>
        <v>26382997</v>
      </c>
      <c r="L17" s="19">
        <f t="shared" si="1"/>
        <v>100.00000000000001</v>
      </c>
      <c r="M17" s="18">
        <f>SUM(M19:M41)</f>
        <v>29159076</v>
      </c>
      <c r="N17" s="25">
        <f t="shared" si="1"/>
        <v>99.99999999999999</v>
      </c>
      <c r="O17" s="26">
        <f>SUM(O19:O41)</f>
        <v>29611586</v>
      </c>
      <c r="P17" s="27">
        <f>SUM(P19:P41)</f>
        <v>100</v>
      </c>
      <c r="Q17" s="1"/>
    </row>
    <row r="18" spans="2:17" ht="27.75" customHeight="1">
      <c r="B18" s="7"/>
      <c r="C18" s="11"/>
      <c r="D18" s="20"/>
      <c r="E18" s="11"/>
      <c r="F18" s="20"/>
      <c r="G18" s="11"/>
      <c r="H18" s="20"/>
      <c r="I18" s="11"/>
      <c r="J18" s="20"/>
      <c r="K18" s="11"/>
      <c r="L18" s="20"/>
      <c r="M18" s="11"/>
      <c r="N18" s="22"/>
      <c r="O18" s="11"/>
      <c r="P18" s="22"/>
      <c r="Q18" s="1"/>
    </row>
    <row r="19" spans="2:17" ht="21.75" customHeight="1">
      <c r="B19" s="7" t="s">
        <v>5</v>
      </c>
      <c r="C19" s="21">
        <v>11152145</v>
      </c>
      <c r="D19" s="20">
        <f>+ROUND(C19/C$17*100,1)</f>
        <v>46.3</v>
      </c>
      <c r="E19" s="21">
        <v>11495635</v>
      </c>
      <c r="F19" s="20">
        <f aca="true" t="shared" si="2" ref="F19:F31">+ROUND(E19/E$17*100,1)</f>
        <v>42.6</v>
      </c>
      <c r="G19" s="21">
        <v>11709728</v>
      </c>
      <c r="H19" s="20">
        <f aca="true" t="shared" si="3" ref="H19:H26">+ROUND(G19/G$17*100,1)</f>
        <v>45.6</v>
      </c>
      <c r="I19" s="21">
        <v>12287623</v>
      </c>
      <c r="J19" s="20">
        <f aca="true" t="shared" si="4" ref="J19:J26">+ROUND(I19/I$17*100,1)</f>
        <v>51.7</v>
      </c>
      <c r="K19" s="21">
        <v>13569210</v>
      </c>
      <c r="L19" s="20">
        <f aca="true" t="shared" si="5" ref="L19:L26">+ROUND(K19/K$17*100,1)</f>
        <v>51.4</v>
      </c>
      <c r="M19" s="21">
        <v>14060994</v>
      </c>
      <c r="N19" s="22">
        <f aca="true" t="shared" si="6" ref="N19:N26">+ROUND(M19/M$17*100,1)</f>
        <v>48.2</v>
      </c>
      <c r="O19" s="30">
        <v>14082932</v>
      </c>
      <c r="P19" s="28">
        <f>ROUND(O19/$O$17*100,1)</f>
        <v>47.6</v>
      </c>
      <c r="Q19" s="1"/>
    </row>
    <row r="20" spans="2:17" ht="21.75" customHeight="1">
      <c r="B20" s="7" t="s">
        <v>6</v>
      </c>
      <c r="C20" s="21">
        <v>163470</v>
      </c>
      <c r="D20" s="20">
        <f>+ROUND(C20/C$17*100,1)</f>
        <v>0.7</v>
      </c>
      <c r="E20" s="21">
        <v>277234</v>
      </c>
      <c r="F20" s="20">
        <f t="shared" si="2"/>
        <v>1</v>
      </c>
      <c r="G20" s="21">
        <v>403993</v>
      </c>
      <c r="H20" s="20">
        <f t="shared" si="3"/>
        <v>1.6</v>
      </c>
      <c r="I20" s="21">
        <v>621807</v>
      </c>
      <c r="J20" s="20">
        <f t="shared" si="4"/>
        <v>2.6</v>
      </c>
      <c r="K20" s="21">
        <v>174372</v>
      </c>
      <c r="L20" s="20">
        <f t="shared" si="5"/>
        <v>0.7</v>
      </c>
      <c r="M20" s="21">
        <v>170137</v>
      </c>
      <c r="N20" s="22">
        <f t="shared" si="6"/>
        <v>0.6</v>
      </c>
      <c r="O20" s="30">
        <v>159155</v>
      </c>
      <c r="P20" s="28">
        <f>ROUND(O20/$O$17*100,1)</f>
        <v>0.5</v>
      </c>
      <c r="Q20" s="1"/>
    </row>
    <row r="21" spans="2:17" ht="21.75" customHeight="1">
      <c r="B21" s="7" t="s">
        <v>7</v>
      </c>
      <c r="C21" s="21">
        <v>108226</v>
      </c>
      <c r="D21" s="20">
        <f>+ROUND(C21/C$17*100,1)</f>
        <v>0.4</v>
      </c>
      <c r="E21" s="21">
        <v>93439</v>
      </c>
      <c r="F21" s="20">
        <f t="shared" si="2"/>
        <v>0.3</v>
      </c>
      <c r="G21" s="21">
        <v>88076</v>
      </c>
      <c r="H21" s="20">
        <f t="shared" si="3"/>
        <v>0.3</v>
      </c>
      <c r="I21" s="21">
        <v>98411</v>
      </c>
      <c r="J21" s="20">
        <f t="shared" si="4"/>
        <v>0.4</v>
      </c>
      <c r="K21" s="21">
        <v>138006</v>
      </c>
      <c r="L21" s="20">
        <f t="shared" si="5"/>
        <v>0.5</v>
      </c>
      <c r="M21" s="21">
        <v>112550</v>
      </c>
      <c r="N21" s="22">
        <f t="shared" si="6"/>
        <v>0.4</v>
      </c>
      <c r="O21" s="30">
        <v>89223</v>
      </c>
      <c r="P21" s="28">
        <f aca="true" t="shared" si="7" ref="P21:P41">ROUND(O21/$O$17*100,1)</f>
        <v>0.3</v>
      </c>
      <c r="Q21" s="1"/>
    </row>
    <row r="22" spans="2:17" ht="21.75" customHeight="1">
      <c r="B22" s="7" t="s">
        <v>26</v>
      </c>
      <c r="C22" s="21"/>
      <c r="D22" s="20"/>
      <c r="E22" s="21">
        <v>24403</v>
      </c>
      <c r="F22" s="20">
        <f t="shared" si="2"/>
        <v>0.1</v>
      </c>
      <c r="G22" s="21">
        <v>41805</v>
      </c>
      <c r="H22" s="20">
        <f t="shared" si="3"/>
        <v>0.2</v>
      </c>
      <c r="I22" s="21">
        <v>58442</v>
      </c>
      <c r="J22" s="20">
        <f t="shared" si="4"/>
        <v>0.2</v>
      </c>
      <c r="K22" s="21">
        <v>68007</v>
      </c>
      <c r="L22" s="20">
        <f t="shared" si="5"/>
        <v>0.3</v>
      </c>
      <c r="M22" s="21">
        <v>32800</v>
      </c>
      <c r="N22" s="22">
        <f t="shared" si="6"/>
        <v>0.1</v>
      </c>
      <c r="O22" s="30">
        <v>27068</v>
      </c>
      <c r="P22" s="28">
        <f t="shared" si="7"/>
        <v>0.1</v>
      </c>
      <c r="Q22" s="1"/>
    </row>
    <row r="23" spans="2:17" ht="21.75" customHeight="1">
      <c r="B23" s="7" t="s">
        <v>27</v>
      </c>
      <c r="C23" s="21"/>
      <c r="D23" s="20"/>
      <c r="E23" s="21">
        <v>25682</v>
      </c>
      <c r="F23" s="20">
        <f t="shared" si="2"/>
        <v>0.1</v>
      </c>
      <c r="G23" s="21">
        <v>61823</v>
      </c>
      <c r="H23" s="20">
        <f t="shared" si="3"/>
        <v>0.2</v>
      </c>
      <c r="I23" s="21">
        <v>52877</v>
      </c>
      <c r="J23" s="20">
        <f t="shared" si="4"/>
        <v>0.2</v>
      </c>
      <c r="K23" s="21">
        <v>47230</v>
      </c>
      <c r="L23" s="20">
        <f t="shared" si="5"/>
        <v>0.2</v>
      </c>
      <c r="M23" s="21">
        <v>11589</v>
      </c>
      <c r="N23" s="22">
        <f t="shared" si="6"/>
        <v>0</v>
      </c>
      <c r="O23" s="30">
        <v>11597</v>
      </c>
      <c r="P23" s="28">
        <f t="shared" si="7"/>
        <v>0</v>
      </c>
      <c r="Q23" s="1"/>
    </row>
    <row r="24" spans="2:17" ht="21.75" customHeight="1">
      <c r="B24" s="7" t="s">
        <v>8</v>
      </c>
      <c r="C24" s="21">
        <v>662974</v>
      </c>
      <c r="D24" s="20">
        <f>+ROUND(C24/C$17*100,1)</f>
        <v>2.8</v>
      </c>
      <c r="E24" s="21">
        <v>745682</v>
      </c>
      <c r="F24" s="20">
        <f t="shared" si="2"/>
        <v>2.8</v>
      </c>
      <c r="G24" s="21">
        <v>690391</v>
      </c>
      <c r="H24" s="20">
        <f t="shared" si="3"/>
        <v>2.7</v>
      </c>
      <c r="I24" s="21">
        <v>735449</v>
      </c>
      <c r="J24" s="20">
        <f t="shared" si="4"/>
        <v>3.1</v>
      </c>
      <c r="K24" s="21">
        <v>746599</v>
      </c>
      <c r="L24" s="20">
        <f t="shared" si="5"/>
        <v>2.8</v>
      </c>
      <c r="M24" s="21">
        <v>711834</v>
      </c>
      <c r="N24" s="22">
        <f>+ROUNDUP(M24/M$17*100,1)</f>
        <v>2.5</v>
      </c>
      <c r="O24" s="30">
        <v>758080</v>
      </c>
      <c r="P24" s="28">
        <f>ROUNDUP(O24/$O$17*100,1)</f>
        <v>2.6</v>
      </c>
      <c r="Q24" s="1"/>
    </row>
    <row r="25" spans="2:17" ht="21.75" customHeight="1">
      <c r="B25" s="7" t="s">
        <v>9</v>
      </c>
      <c r="C25" s="21">
        <v>114698</v>
      </c>
      <c r="D25" s="20">
        <f>+ROUND(C25/C$17*100,1)</f>
        <v>0.5</v>
      </c>
      <c r="E25" s="21">
        <v>106127</v>
      </c>
      <c r="F25" s="20">
        <f t="shared" si="2"/>
        <v>0.4</v>
      </c>
      <c r="G25" s="21">
        <v>112694</v>
      </c>
      <c r="H25" s="20">
        <f t="shared" si="3"/>
        <v>0.4</v>
      </c>
      <c r="I25" s="21">
        <v>107148</v>
      </c>
      <c r="J25" s="20">
        <f>+ROUNDDOWN(I25/I$17*100,1)</f>
        <v>0.4</v>
      </c>
      <c r="K25" s="21">
        <v>105681</v>
      </c>
      <c r="L25" s="20">
        <f>+ROUNDDOWN(K25/K$17*100,1)</f>
        <v>0.4</v>
      </c>
      <c r="M25" s="21">
        <v>98887</v>
      </c>
      <c r="N25" s="22">
        <f>+ROUNDDOWN(M25/M$17*100,1)</f>
        <v>0.3</v>
      </c>
      <c r="O25" s="30">
        <v>88801</v>
      </c>
      <c r="P25" s="28">
        <f>ROUND(O25/$O$17*100,1)</f>
        <v>0.3</v>
      </c>
      <c r="Q25" s="1"/>
    </row>
    <row r="26" spans="2:17" ht="21.75" customHeight="1">
      <c r="B26" s="7" t="s">
        <v>10</v>
      </c>
      <c r="C26" s="21">
        <v>0</v>
      </c>
      <c r="D26" s="20">
        <f>+ROUND(C26/C$17*100,1)</f>
        <v>0</v>
      </c>
      <c r="E26" s="21">
        <v>0</v>
      </c>
      <c r="F26" s="20">
        <f t="shared" si="2"/>
        <v>0</v>
      </c>
      <c r="G26" s="21">
        <v>0</v>
      </c>
      <c r="H26" s="20">
        <f t="shared" si="3"/>
        <v>0</v>
      </c>
      <c r="I26" s="21">
        <v>0</v>
      </c>
      <c r="J26" s="20">
        <f t="shared" si="4"/>
        <v>0</v>
      </c>
      <c r="K26" s="21">
        <v>0</v>
      </c>
      <c r="L26" s="20">
        <f t="shared" si="5"/>
        <v>0</v>
      </c>
      <c r="M26" s="21">
        <v>0</v>
      </c>
      <c r="N26" s="22">
        <f t="shared" si="6"/>
        <v>0</v>
      </c>
      <c r="O26" s="30">
        <v>0</v>
      </c>
      <c r="P26" s="28">
        <v>0</v>
      </c>
      <c r="Q26" s="1"/>
    </row>
    <row r="27" spans="2:17" ht="21.75" customHeight="1">
      <c r="B27" s="7" t="s">
        <v>11</v>
      </c>
      <c r="C27" s="21">
        <v>200361</v>
      </c>
      <c r="D27" s="20">
        <f>+ROUNDDOWN(C27/C$17*100,1)</f>
        <v>0.8</v>
      </c>
      <c r="E27" s="21">
        <v>167916</v>
      </c>
      <c r="F27" s="20">
        <f t="shared" si="2"/>
        <v>0.6</v>
      </c>
      <c r="G27" s="21">
        <v>180164</v>
      </c>
      <c r="H27" s="20">
        <f>+ROUNDDOWN(G27/G$17*100,1)</f>
        <v>0.7</v>
      </c>
      <c r="I27" s="21">
        <v>204927</v>
      </c>
      <c r="J27" s="20">
        <f>+ROUNDDOWN(I27/I$17*100,1)</f>
        <v>0.8</v>
      </c>
      <c r="K27" s="21">
        <v>183074</v>
      </c>
      <c r="L27" s="20">
        <f aca="true" t="shared" si="8" ref="L27:L32">+ROUND(K27/K$17*100,1)</f>
        <v>0.7</v>
      </c>
      <c r="M27" s="21">
        <v>170130</v>
      </c>
      <c r="N27" s="22">
        <f>+ROUND(M27/M$17*100,1)</f>
        <v>0.6</v>
      </c>
      <c r="O27" s="30">
        <v>81923</v>
      </c>
      <c r="P27" s="28">
        <f t="shared" si="7"/>
        <v>0.3</v>
      </c>
      <c r="Q27" s="1"/>
    </row>
    <row r="28" spans="2:17" ht="21.75" customHeight="1">
      <c r="B28" s="7" t="s">
        <v>12</v>
      </c>
      <c r="C28" s="21">
        <v>429673</v>
      </c>
      <c r="D28" s="23">
        <f>+ROUND(C28/C$17*100,1)</f>
        <v>1.8</v>
      </c>
      <c r="E28" s="21">
        <v>421617</v>
      </c>
      <c r="F28" s="20">
        <f t="shared" si="2"/>
        <v>1.6</v>
      </c>
      <c r="G28" s="21">
        <v>452781</v>
      </c>
      <c r="H28" s="20">
        <f>+ROUND(G28/G$17*100,1)</f>
        <v>1.8</v>
      </c>
      <c r="I28" s="21">
        <v>346040</v>
      </c>
      <c r="J28" s="20">
        <f>+ROUND(I28/I$17*100,1)</f>
        <v>1.5</v>
      </c>
      <c r="K28" s="21">
        <v>69918</v>
      </c>
      <c r="L28" s="20">
        <f t="shared" si="8"/>
        <v>0.3</v>
      </c>
      <c r="M28" s="21">
        <v>172740</v>
      </c>
      <c r="N28" s="22">
        <f>+ROUND(M28/M$17*100,1)</f>
        <v>0.6</v>
      </c>
      <c r="O28" s="30">
        <v>152755</v>
      </c>
      <c r="P28" s="28">
        <f>ROUND(O28/$O$17*100,1)</f>
        <v>0.5</v>
      </c>
      <c r="Q28" s="1"/>
    </row>
    <row r="29" spans="2:17" ht="35.25" customHeight="1">
      <c r="B29" s="24" t="s">
        <v>13</v>
      </c>
      <c r="C29" s="21">
        <v>146967</v>
      </c>
      <c r="D29" s="20">
        <f>+ROUND(C29/C$17*100,1)</f>
        <v>0.6</v>
      </c>
      <c r="E29" s="21">
        <v>154397</v>
      </c>
      <c r="F29" s="20">
        <f t="shared" si="2"/>
        <v>0.6</v>
      </c>
      <c r="G29" s="21">
        <v>155844</v>
      </c>
      <c r="H29" s="20">
        <f>+ROUND(G29/G$17*100,1)</f>
        <v>0.6</v>
      </c>
      <c r="I29" s="21">
        <v>156114</v>
      </c>
      <c r="J29" s="20">
        <f>+ROUND(I29/I$17*100,1)</f>
        <v>0.7</v>
      </c>
      <c r="K29" s="21">
        <v>165898</v>
      </c>
      <c r="L29" s="20">
        <f t="shared" si="8"/>
        <v>0.6</v>
      </c>
      <c r="M29" s="21">
        <v>170895</v>
      </c>
      <c r="N29" s="22">
        <f>+ROUND(M29/M$17*100,1)</f>
        <v>0.6</v>
      </c>
      <c r="O29" s="30">
        <v>171793</v>
      </c>
      <c r="P29" s="28">
        <f t="shared" si="7"/>
        <v>0.6</v>
      </c>
      <c r="Q29" s="1"/>
    </row>
    <row r="30" spans="2:17" ht="21.75" customHeight="1">
      <c r="B30" s="7" t="s">
        <v>14</v>
      </c>
      <c r="C30" s="21">
        <v>1479073</v>
      </c>
      <c r="D30" s="20">
        <f>+ROUND(C30/C$17*100,1)</f>
        <v>6.1</v>
      </c>
      <c r="E30" s="21">
        <v>1240012</v>
      </c>
      <c r="F30" s="20">
        <f t="shared" si="2"/>
        <v>4.6</v>
      </c>
      <c r="G30" s="21">
        <v>1039633</v>
      </c>
      <c r="H30" s="20">
        <f>+ROUND(G30/G$17*100,1)</f>
        <v>4</v>
      </c>
      <c r="I30" s="21">
        <v>1084230</v>
      </c>
      <c r="J30" s="20">
        <f>+ROUND(I30/I$17*100,1)</f>
        <v>4.6</v>
      </c>
      <c r="K30" s="21">
        <v>458888</v>
      </c>
      <c r="L30" s="20">
        <f t="shared" si="8"/>
        <v>1.7</v>
      </c>
      <c r="M30" s="21">
        <v>732164</v>
      </c>
      <c r="N30" s="22">
        <f>+ROUND(M30/M$17*100,1)</f>
        <v>2.5</v>
      </c>
      <c r="O30" s="30">
        <v>529318</v>
      </c>
      <c r="P30" s="28">
        <f t="shared" si="7"/>
        <v>1.8</v>
      </c>
      <c r="Q30" s="1"/>
    </row>
    <row r="31" spans="2:17" ht="21.75" customHeight="1">
      <c r="B31" s="7" t="s">
        <v>15</v>
      </c>
      <c r="C31" s="21">
        <v>13367</v>
      </c>
      <c r="D31" s="20">
        <f>+ROUND(C31/C$17*100,1)</f>
        <v>0.1</v>
      </c>
      <c r="E31" s="21">
        <v>12335</v>
      </c>
      <c r="F31" s="20">
        <f t="shared" si="2"/>
        <v>0</v>
      </c>
      <c r="G31" s="21">
        <v>12407</v>
      </c>
      <c r="H31" s="20">
        <f>+ROUND(G31/G$17*100,1)</f>
        <v>0</v>
      </c>
      <c r="I31" s="21">
        <v>13469</v>
      </c>
      <c r="J31" s="20">
        <f>+ROUND(I31/I$17*100,1)</f>
        <v>0.1</v>
      </c>
      <c r="K31" s="21">
        <v>13568</v>
      </c>
      <c r="L31" s="20">
        <f t="shared" si="8"/>
        <v>0.1</v>
      </c>
      <c r="M31" s="21">
        <v>12224</v>
      </c>
      <c r="N31" s="22">
        <f>+ROUND(M31/M$17*100,1)</f>
        <v>0</v>
      </c>
      <c r="O31" s="30">
        <v>12422</v>
      </c>
      <c r="P31" s="28">
        <f t="shared" si="7"/>
        <v>0</v>
      </c>
      <c r="Q31" s="1"/>
    </row>
    <row r="32" spans="2:17" ht="21.75" customHeight="1">
      <c r="B32" s="7" t="s">
        <v>16</v>
      </c>
      <c r="C32" s="21">
        <v>1397026</v>
      </c>
      <c r="D32" s="20">
        <f>+ROUNDUP(C32/C$17*100,1)</f>
        <v>5.8</v>
      </c>
      <c r="E32" s="21">
        <v>1403486</v>
      </c>
      <c r="F32" s="20">
        <f>+ROUNDUP(E32/E$17*100,1)</f>
        <v>5.199999999999999</v>
      </c>
      <c r="G32" s="21">
        <v>1308922</v>
      </c>
      <c r="H32" s="20">
        <f>+ROUNDUP(G32/G$17*100,1)</f>
        <v>5.1</v>
      </c>
      <c r="I32" s="21">
        <v>353209</v>
      </c>
      <c r="J32" s="20">
        <f>+ROUNDUP(I32/I$17*100,1)</f>
        <v>1.5</v>
      </c>
      <c r="K32" s="21">
        <v>213989</v>
      </c>
      <c r="L32" s="20">
        <f t="shared" si="8"/>
        <v>0.8</v>
      </c>
      <c r="M32" s="21">
        <v>217069</v>
      </c>
      <c r="N32" s="22">
        <f>+ROUNDUP(M32/M$17*100,1)</f>
        <v>0.7999999999999999</v>
      </c>
      <c r="O32" s="30">
        <v>211743</v>
      </c>
      <c r="P32" s="28">
        <f>ROUNDUP(O32/$O$17*100,1)-0.1</f>
        <v>0.7</v>
      </c>
      <c r="Q32" s="1"/>
    </row>
    <row r="33" spans="2:17" ht="21.75" customHeight="1">
      <c r="B33" s="7" t="s">
        <v>17</v>
      </c>
      <c r="C33" s="21">
        <v>217420</v>
      </c>
      <c r="D33" s="20">
        <f aca="true" t="shared" si="9" ref="D33:D41">+ROUND(C33/C$17*100,1)</f>
        <v>0.9</v>
      </c>
      <c r="E33" s="21">
        <v>371462</v>
      </c>
      <c r="F33" s="20">
        <f aca="true" t="shared" si="10" ref="F33:H41">+ROUND(E33/E$17*100,1)</f>
        <v>1.4</v>
      </c>
      <c r="G33" s="21">
        <v>447987</v>
      </c>
      <c r="H33" s="20">
        <f t="shared" si="10"/>
        <v>1.7</v>
      </c>
      <c r="I33" s="21">
        <v>465418</v>
      </c>
      <c r="J33" s="20">
        <f aca="true" t="shared" si="11" ref="J33:J38">+ROUND(I33/I$17*100,1)</f>
        <v>2</v>
      </c>
      <c r="K33" s="21">
        <f>305386+331328</f>
        <v>636714</v>
      </c>
      <c r="L33" s="20">
        <f aca="true" t="shared" si="12" ref="L33:L38">+ROUND(K33/K$17*100,1)</f>
        <v>2.4</v>
      </c>
      <c r="M33" s="21">
        <v>618035</v>
      </c>
      <c r="N33" s="22">
        <f>+ROUND(M33/M$17*100,1)</f>
        <v>2.1</v>
      </c>
      <c r="O33" s="30">
        <v>615173</v>
      </c>
      <c r="P33" s="28">
        <f t="shared" si="7"/>
        <v>2.1</v>
      </c>
      <c r="Q33" s="1"/>
    </row>
    <row r="34" spans="2:17" ht="21.75" customHeight="1">
      <c r="B34" s="7" t="s">
        <v>18</v>
      </c>
      <c r="C34" s="21">
        <v>1971582</v>
      </c>
      <c r="D34" s="20">
        <f t="shared" si="9"/>
        <v>8.2</v>
      </c>
      <c r="E34" s="21">
        <v>2361383</v>
      </c>
      <c r="F34" s="20">
        <f t="shared" si="10"/>
        <v>8.7</v>
      </c>
      <c r="G34" s="21">
        <v>2513068</v>
      </c>
      <c r="H34" s="20">
        <f t="shared" si="10"/>
        <v>9.8</v>
      </c>
      <c r="I34" s="21">
        <v>1717540</v>
      </c>
      <c r="J34" s="20">
        <f t="shared" si="11"/>
        <v>7.2</v>
      </c>
      <c r="K34" s="21">
        <v>2104603</v>
      </c>
      <c r="L34" s="20">
        <f t="shared" si="12"/>
        <v>8</v>
      </c>
      <c r="M34" s="21">
        <v>3848110</v>
      </c>
      <c r="N34" s="22">
        <f>+ROUND(M34/M$17*100,1)</f>
        <v>13.2</v>
      </c>
      <c r="O34" s="30">
        <v>3008699</v>
      </c>
      <c r="P34" s="28">
        <f t="shared" si="7"/>
        <v>10.2</v>
      </c>
      <c r="Q34" s="1"/>
    </row>
    <row r="35" spans="2:17" ht="21.75" customHeight="1">
      <c r="B35" s="7" t="s">
        <v>19</v>
      </c>
      <c r="C35" s="21">
        <v>2951124</v>
      </c>
      <c r="D35" s="20">
        <f t="shared" si="9"/>
        <v>12.2</v>
      </c>
      <c r="E35" s="21">
        <v>2850407</v>
      </c>
      <c r="F35" s="20">
        <f t="shared" si="10"/>
        <v>10.6</v>
      </c>
      <c r="G35" s="21">
        <v>3197673</v>
      </c>
      <c r="H35" s="20">
        <f t="shared" si="10"/>
        <v>12.4</v>
      </c>
      <c r="I35" s="21">
        <v>3479616</v>
      </c>
      <c r="J35" s="20">
        <f t="shared" si="11"/>
        <v>14.6</v>
      </c>
      <c r="K35" s="21">
        <v>4659119</v>
      </c>
      <c r="L35" s="20">
        <f t="shared" si="12"/>
        <v>17.7</v>
      </c>
      <c r="M35" s="21">
        <v>4370286</v>
      </c>
      <c r="N35" s="22">
        <f>+ROUND(M35/M$17*100,1)</f>
        <v>15</v>
      </c>
      <c r="O35" s="30">
        <v>4564317</v>
      </c>
      <c r="P35" s="28">
        <f t="shared" si="7"/>
        <v>15.4</v>
      </c>
      <c r="Q35" s="1"/>
    </row>
    <row r="36" spans="2:17" ht="21.75" customHeight="1">
      <c r="B36" s="7" t="s">
        <v>20</v>
      </c>
      <c r="C36" s="21">
        <v>48127</v>
      </c>
      <c r="D36" s="20">
        <f t="shared" si="9"/>
        <v>0.2</v>
      </c>
      <c r="E36" s="21">
        <v>45202</v>
      </c>
      <c r="F36" s="20">
        <f t="shared" si="10"/>
        <v>0.2</v>
      </c>
      <c r="G36" s="21">
        <v>121755</v>
      </c>
      <c r="H36" s="20">
        <f t="shared" si="10"/>
        <v>0.5</v>
      </c>
      <c r="I36" s="21">
        <v>54100</v>
      </c>
      <c r="J36" s="20">
        <f t="shared" si="11"/>
        <v>0.2</v>
      </c>
      <c r="K36" s="21">
        <v>141378</v>
      </c>
      <c r="L36" s="20">
        <f t="shared" si="12"/>
        <v>0.5</v>
      </c>
      <c r="M36" s="21">
        <v>119805</v>
      </c>
      <c r="N36" s="22">
        <f>+ROUND(M36/M$17*100,1)</f>
        <v>0.4</v>
      </c>
      <c r="O36" s="30">
        <v>222056</v>
      </c>
      <c r="P36" s="28">
        <f t="shared" si="7"/>
        <v>0.7</v>
      </c>
      <c r="Q36" s="1"/>
    </row>
    <row r="37" spans="2:17" ht="21.75" customHeight="1">
      <c r="B37" s="7" t="s">
        <v>21</v>
      </c>
      <c r="C37" s="21">
        <v>10194</v>
      </c>
      <c r="D37" s="20">
        <f t="shared" si="9"/>
        <v>0</v>
      </c>
      <c r="E37" s="21">
        <v>12000</v>
      </c>
      <c r="F37" s="20">
        <f t="shared" si="10"/>
        <v>0</v>
      </c>
      <c r="G37" s="21">
        <v>15600</v>
      </c>
      <c r="H37" s="20">
        <f t="shared" si="10"/>
        <v>0.1</v>
      </c>
      <c r="I37" s="21">
        <v>500</v>
      </c>
      <c r="J37" s="20">
        <f t="shared" si="11"/>
        <v>0</v>
      </c>
      <c r="K37" s="21">
        <v>11500</v>
      </c>
      <c r="L37" s="20">
        <f t="shared" si="12"/>
        <v>0</v>
      </c>
      <c r="M37" s="21">
        <v>37343</v>
      </c>
      <c r="N37" s="22">
        <f>+ROUND(M37/M$17*100,1)</f>
        <v>0.1</v>
      </c>
      <c r="O37" s="30">
        <v>15205</v>
      </c>
      <c r="P37" s="28">
        <f t="shared" si="7"/>
        <v>0.1</v>
      </c>
      <c r="Q37" s="1"/>
    </row>
    <row r="38" spans="2:17" ht="21.75" customHeight="1">
      <c r="B38" s="7" t="s">
        <v>22</v>
      </c>
      <c r="C38" s="21">
        <v>1010</v>
      </c>
      <c r="D38" s="20">
        <f t="shared" si="9"/>
        <v>0</v>
      </c>
      <c r="E38" s="21">
        <v>574712</v>
      </c>
      <c r="F38" s="20">
        <f t="shared" si="10"/>
        <v>2.1</v>
      </c>
      <c r="G38" s="21">
        <v>248331</v>
      </c>
      <c r="H38" s="20">
        <f t="shared" si="10"/>
        <v>1</v>
      </c>
      <c r="I38" s="21">
        <v>222342</v>
      </c>
      <c r="J38" s="20">
        <f t="shared" si="11"/>
        <v>0.9</v>
      </c>
      <c r="K38" s="21">
        <v>678395</v>
      </c>
      <c r="L38" s="20">
        <f t="shared" si="12"/>
        <v>2.6</v>
      </c>
      <c r="M38" s="21">
        <v>1003543</v>
      </c>
      <c r="N38" s="22">
        <f>+ROUNDUP(M38/M$17*100,1)</f>
        <v>3.5</v>
      </c>
      <c r="O38" s="30">
        <v>1036230</v>
      </c>
      <c r="P38" s="28">
        <f>ROUNDUP(O38/$O$17*100,1)</f>
        <v>3.5</v>
      </c>
      <c r="Q38" s="1"/>
    </row>
    <row r="39" spans="2:17" ht="21.75" customHeight="1">
      <c r="B39" s="7" t="s">
        <v>23</v>
      </c>
      <c r="C39" s="21">
        <v>513786</v>
      </c>
      <c r="D39" s="20">
        <f t="shared" si="9"/>
        <v>2.1</v>
      </c>
      <c r="E39" s="21">
        <v>549268</v>
      </c>
      <c r="F39" s="20">
        <f t="shared" si="10"/>
        <v>2</v>
      </c>
      <c r="G39" s="21">
        <v>525725</v>
      </c>
      <c r="H39" s="20">
        <f>+ROUNDUP(G39/G$17*100,1)</f>
        <v>2.1</v>
      </c>
      <c r="I39" s="21">
        <v>511483</v>
      </c>
      <c r="J39" s="20">
        <f>+ROUNDUP(I39/I$17*100,1)</f>
        <v>2.2</v>
      </c>
      <c r="K39" s="21">
        <v>982904</v>
      </c>
      <c r="L39" s="20">
        <f>+ROUND(K39/K$17*100,1)</f>
        <v>3.7</v>
      </c>
      <c r="M39" s="21">
        <v>824102</v>
      </c>
      <c r="N39" s="22">
        <f>+ROUND(M39/M$17*100,1)</f>
        <v>2.8</v>
      </c>
      <c r="O39" s="30">
        <v>2141285</v>
      </c>
      <c r="P39" s="28">
        <f>ROUND(O39/$O$17*100,1)</f>
        <v>7.2</v>
      </c>
      <c r="Q39" s="1"/>
    </row>
    <row r="40" spans="2:17" ht="21.75" customHeight="1">
      <c r="B40" s="7" t="s">
        <v>24</v>
      </c>
      <c r="C40" s="21">
        <v>424790</v>
      </c>
      <c r="D40" s="20">
        <f t="shared" si="9"/>
        <v>1.8</v>
      </c>
      <c r="E40" s="21">
        <v>336536</v>
      </c>
      <c r="F40" s="20">
        <f>+ROUNDUP(E40/E$17*100,1)</f>
        <v>1.3</v>
      </c>
      <c r="G40" s="21">
        <v>204371</v>
      </c>
      <c r="H40" s="20">
        <f>+ROUNDUP(G40/G$17*100,1)</f>
        <v>0.7999999999999999</v>
      </c>
      <c r="I40" s="21">
        <v>179126</v>
      </c>
      <c r="J40" s="20">
        <f>+ROUNDUP(I40/I$17*100,1)</f>
        <v>0.7999999999999999</v>
      </c>
      <c r="K40" s="21">
        <v>512944</v>
      </c>
      <c r="L40" s="20">
        <f>+ROUND(K40/K$17*100,1)</f>
        <v>1.9</v>
      </c>
      <c r="M40" s="21">
        <v>465439</v>
      </c>
      <c r="N40" s="22">
        <f>+ROUND(M40/M$17*100,1)</f>
        <v>1.6</v>
      </c>
      <c r="O40" s="30">
        <v>429411</v>
      </c>
      <c r="P40" s="28">
        <f>ROUND(O40/$O$17*100,1)-0.1</f>
        <v>1.4</v>
      </c>
      <c r="Q40" s="1"/>
    </row>
    <row r="41" spans="2:17" ht="21.75" customHeight="1">
      <c r="B41" s="7" t="s">
        <v>25</v>
      </c>
      <c r="C41" s="21">
        <v>2095600</v>
      </c>
      <c r="D41" s="20">
        <f t="shared" si="9"/>
        <v>8.7</v>
      </c>
      <c r="E41" s="21">
        <v>3738300</v>
      </c>
      <c r="F41" s="20">
        <f t="shared" si="10"/>
        <v>13.8</v>
      </c>
      <c r="G41" s="21">
        <v>2161300</v>
      </c>
      <c r="H41" s="20">
        <f t="shared" si="10"/>
        <v>8.4</v>
      </c>
      <c r="I41" s="21">
        <v>1028800</v>
      </c>
      <c r="J41" s="20">
        <f>+ROUND(I41/I$17*100,1)</f>
        <v>4.3</v>
      </c>
      <c r="K41" s="21">
        <v>701000</v>
      </c>
      <c r="L41" s="20">
        <f>+ROUND(K41/K$17*100,1)</f>
        <v>2.7</v>
      </c>
      <c r="M41" s="21">
        <v>1198400</v>
      </c>
      <c r="N41" s="22">
        <f>+ROUND(M41/M$17*100,1)</f>
        <v>4.1</v>
      </c>
      <c r="O41" s="30">
        <v>1202400</v>
      </c>
      <c r="P41" s="28">
        <f t="shared" si="7"/>
        <v>4.1</v>
      </c>
      <c r="Q41" s="1"/>
    </row>
    <row r="42" spans="2:17" ht="13.5"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9"/>
      <c r="P42" s="2"/>
      <c r="Q42" s="1"/>
    </row>
    <row r="43" spans="2:1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3.5">
      <c r="B44" s="39" t="s">
        <v>28</v>
      </c>
      <c r="C44" s="3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1"/>
    </row>
  </sheetData>
  <mergeCells count="13">
    <mergeCell ref="B11:B12"/>
    <mergeCell ref="B44:C44"/>
    <mergeCell ref="I9:J9"/>
    <mergeCell ref="K9:L9"/>
    <mergeCell ref="M9:N9"/>
    <mergeCell ref="O9:P9"/>
    <mergeCell ref="B7:C7"/>
    <mergeCell ref="C9:D9"/>
    <mergeCell ref="E9:F9"/>
    <mergeCell ref="G9:H9"/>
    <mergeCell ref="A1:B1"/>
    <mergeCell ref="O1:Q1"/>
    <mergeCell ref="E5:L5"/>
  </mergeCells>
  <printOptions/>
  <pageMargins left="0.7874015748031497" right="0.2362204724409449" top="0.5511811023622047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2011-03-02T07:26:43Z</cp:lastPrinted>
  <dcterms:created xsi:type="dcterms:W3CDTF">1997-01-08T22:48:59Z</dcterms:created>
  <dcterms:modified xsi:type="dcterms:W3CDTF">2011-03-02T07:27:05Z</dcterms:modified>
  <cp:category/>
  <cp:version/>
  <cp:contentType/>
  <cp:contentStatus/>
</cp:coreProperties>
</file>