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２９表" sheetId="1" r:id="rId1"/>
  </sheets>
  <definedNames/>
  <calcPr fullCalcOnLoad="1"/>
</workbook>
</file>

<file path=xl/sharedStrings.xml><?xml version="1.0" encoding="utf-8"?>
<sst xmlns="http://schemas.openxmlformats.org/spreadsheetml/2006/main" count="72" uniqueCount="27">
  <si>
    <t>単位　：　金額千円、構成比％</t>
  </si>
  <si>
    <t>区分</t>
  </si>
  <si>
    <t>決算額</t>
  </si>
  <si>
    <t>構成比</t>
  </si>
  <si>
    <t>歳出合計</t>
  </si>
  <si>
    <t>議会費</t>
  </si>
  <si>
    <t>総務費</t>
  </si>
  <si>
    <t>民生費</t>
  </si>
  <si>
    <t>衛生費</t>
  </si>
  <si>
    <t>労働費</t>
  </si>
  <si>
    <t>農林費</t>
  </si>
  <si>
    <t>商工費</t>
  </si>
  <si>
    <t>土木費</t>
  </si>
  <si>
    <t>消防費</t>
  </si>
  <si>
    <t>教育費</t>
  </si>
  <si>
    <t>公債費</t>
  </si>
  <si>
    <t>予備費</t>
  </si>
  <si>
    <t>-</t>
  </si>
  <si>
    <t>-</t>
  </si>
  <si>
    <t>災害復旧費</t>
  </si>
  <si>
    <t>-</t>
  </si>
  <si>
    <t>諸支出金</t>
  </si>
  <si>
    <t>-</t>
  </si>
  <si>
    <t>資料　：　企画部財政課（地方財政状況調査）</t>
  </si>
  <si>
    <t>平成１５年度</t>
  </si>
  <si>
    <t>第２９表　　　一般会計目的別歳出決算額の推移</t>
  </si>
  <si>
    <t>-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</si>
</sst>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0.0000"/>
    <numFmt numFmtId="229" formatCode="0.0000_ "/>
    <numFmt numFmtId="230" formatCode="&quot;(&quot;\ \ 0.0&quot;)&quot;"/>
    <numFmt numFmtId="231" formatCode="&quot;(&quot;\ 0.0&quot;)&quot;"/>
    <numFmt numFmtId="232" formatCode="&quot;(&quot;\ 0.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7" xfId="0" applyFont="1" applyFill="1" applyBorder="1" applyAlignment="1">
      <alignment horizontal="distributed"/>
    </xf>
    <xf numFmtId="0" fontId="4" fillId="0" borderId="9" xfId="0" applyFont="1" applyBorder="1" applyAlignment="1">
      <alignment/>
    </xf>
    <xf numFmtId="0" fontId="6" fillId="0" borderId="3" xfId="0" applyFont="1" applyBorder="1" applyAlignment="1">
      <alignment horizontal="distributed" vertical="center"/>
    </xf>
    <xf numFmtId="3" fontId="6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0" xfId="17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85" fontId="4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distributed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186" fontId="6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185" fontId="6" fillId="0" borderId="0" xfId="0" applyNumberFormat="1" applyFont="1" applyAlignment="1">
      <alignment vertical="center"/>
    </xf>
    <xf numFmtId="186" fontId="6" fillId="0" borderId="0" xfId="0" applyNumberFormat="1" applyFont="1" applyFill="1" applyBorder="1" applyAlignment="1">
      <alignment vertical="center"/>
    </xf>
    <xf numFmtId="186" fontId="4" fillId="0" borderId="0" xfId="0" applyNumberFormat="1" applyFont="1" applyAlignment="1">
      <alignment horizontal="right" vertical="center"/>
    </xf>
    <xf numFmtId="186" fontId="4" fillId="0" borderId="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3" xfId="0" applyFont="1" applyBorder="1" applyAlignment="1">
      <alignment horizontal="distributed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distributed"/>
    </xf>
    <xf numFmtId="0" fontId="4" fillId="0" borderId="7" xfId="0" applyFont="1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workbookViewId="0" topLeftCell="A2">
      <selection activeCell="U10" sqref="U10"/>
    </sheetView>
  </sheetViews>
  <sheetFormatPr defaultColWidth="9.00390625" defaultRowHeight="13.5"/>
  <cols>
    <col min="1" max="1" width="5.125" style="0" customWidth="1"/>
    <col min="2" max="2" width="20.00390625" style="0" customWidth="1"/>
    <col min="3" max="3" width="12.75390625" style="0" customWidth="1"/>
    <col min="4" max="4" width="7.125" style="0" customWidth="1"/>
    <col min="5" max="5" width="12.75390625" style="0" customWidth="1"/>
    <col min="6" max="6" width="7.125" style="0" customWidth="1"/>
    <col min="7" max="7" width="12.75390625" style="0" customWidth="1"/>
    <col min="8" max="8" width="7.125" style="0" customWidth="1"/>
    <col min="9" max="9" width="12.75390625" style="0" customWidth="1"/>
    <col min="10" max="10" width="7.125" style="0" customWidth="1"/>
    <col min="11" max="11" width="12.75390625" style="0" customWidth="1"/>
    <col min="12" max="12" width="7.125" style="0" customWidth="1"/>
    <col min="13" max="13" width="12.75390625" style="0" customWidth="1"/>
    <col min="14" max="14" width="7.125" style="0" customWidth="1"/>
    <col min="15" max="15" width="12.75390625" style="0" customWidth="1"/>
    <col min="16" max="16" width="7.125" style="0" customWidth="1"/>
    <col min="17" max="17" width="4.25390625" style="0" customWidth="1"/>
  </cols>
  <sheetData>
    <row r="1" spans="1:17" ht="13.5">
      <c r="A1" s="40"/>
      <c r="B1" s="40"/>
      <c r="O1" s="41"/>
      <c r="P1" s="41"/>
      <c r="Q1" s="41"/>
    </row>
    <row r="5" spans="5:12" ht="14.25">
      <c r="E5" s="42" t="s">
        <v>25</v>
      </c>
      <c r="F5" s="42"/>
      <c r="G5" s="42"/>
      <c r="H5" s="42"/>
      <c r="I5" s="42"/>
      <c r="J5" s="42"/>
      <c r="K5" s="42"/>
      <c r="L5" s="42"/>
    </row>
    <row r="8" spans="1:16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3.5">
      <c r="A9" s="1"/>
      <c r="B9" s="38" t="s">
        <v>0</v>
      </c>
      <c r="C9" s="38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7" ht="15.75" customHeight="1">
      <c r="A10" s="1"/>
      <c r="B10" s="3"/>
      <c r="C10" s="1"/>
      <c r="D10" s="4"/>
      <c r="E10" s="1"/>
      <c r="F10" s="4"/>
      <c r="G10" s="1"/>
      <c r="H10" s="1"/>
      <c r="I10" s="32"/>
      <c r="J10" s="3"/>
      <c r="K10" s="1"/>
      <c r="L10" s="4"/>
      <c r="M10" s="1"/>
      <c r="N10" s="4"/>
      <c r="O10" s="1"/>
      <c r="P10" s="1"/>
      <c r="Q10" s="5"/>
    </row>
    <row r="11" spans="1:17" ht="15.75" customHeight="1">
      <c r="A11" s="1"/>
      <c r="B11" s="4"/>
      <c r="C11" s="39" t="s">
        <v>24</v>
      </c>
      <c r="D11" s="33"/>
      <c r="E11" s="34" t="str">
        <f>+WIDECHAR(16)</f>
        <v>１６</v>
      </c>
      <c r="F11" s="36"/>
      <c r="G11" s="34" t="str">
        <f>+WIDECHAR(17)</f>
        <v>１７</v>
      </c>
      <c r="H11" s="36"/>
      <c r="I11" s="34" t="str">
        <f>+WIDECHAR(18)</f>
        <v>１８</v>
      </c>
      <c r="J11" s="35"/>
      <c r="K11" s="34" t="str">
        <f>+WIDECHAR(19)</f>
        <v>１９</v>
      </c>
      <c r="L11" s="36"/>
      <c r="M11" s="34" t="str">
        <f>+WIDECHAR(20)</f>
        <v>２０</v>
      </c>
      <c r="N11" s="36"/>
      <c r="O11" s="34" t="str">
        <f>+WIDECHAR(21)</f>
        <v>２１</v>
      </c>
      <c r="P11" s="36"/>
      <c r="Q11" s="5"/>
    </row>
    <row r="12" spans="1:17" ht="7.5" customHeight="1">
      <c r="A12" s="1"/>
      <c r="B12" s="4"/>
      <c r="C12" s="11"/>
      <c r="D12" s="4"/>
      <c r="E12" s="5"/>
      <c r="F12" s="4"/>
      <c r="G12" s="5"/>
      <c r="H12" s="5"/>
      <c r="I12" s="11"/>
      <c r="J12" s="4"/>
      <c r="K12" s="1"/>
      <c r="L12" s="4"/>
      <c r="M12" s="1"/>
      <c r="N12" s="4"/>
      <c r="O12" s="1"/>
      <c r="P12" s="1"/>
      <c r="Q12" s="5"/>
    </row>
    <row r="13" spans="1:17" ht="7.5" customHeight="1">
      <c r="A13" s="1"/>
      <c r="B13" s="33" t="s">
        <v>1</v>
      </c>
      <c r="C13" s="12"/>
      <c r="D13" s="6"/>
      <c r="E13" s="2"/>
      <c r="F13" s="6"/>
      <c r="G13" s="2"/>
      <c r="H13" s="2"/>
      <c r="I13" s="12"/>
      <c r="J13" s="6"/>
      <c r="K13" s="2"/>
      <c r="L13" s="6"/>
      <c r="M13" s="2"/>
      <c r="N13" s="6"/>
      <c r="O13" s="2"/>
      <c r="P13" s="2"/>
      <c r="Q13" s="5"/>
    </row>
    <row r="14" spans="1:17" ht="7.5" customHeight="1">
      <c r="A14" s="1"/>
      <c r="B14" s="33"/>
      <c r="C14" s="7"/>
      <c r="D14" s="4"/>
      <c r="E14" s="7"/>
      <c r="F14" s="4"/>
      <c r="G14" s="7"/>
      <c r="H14" s="1"/>
      <c r="I14" s="8"/>
      <c r="J14" s="4"/>
      <c r="K14" s="8"/>
      <c r="L14" s="4"/>
      <c r="M14" s="8"/>
      <c r="N14" s="4"/>
      <c r="O14" s="8"/>
      <c r="P14" s="1"/>
      <c r="Q14" s="5"/>
    </row>
    <row r="15" spans="1:17" ht="7.5" customHeight="1">
      <c r="A15" s="1"/>
      <c r="B15" s="4"/>
      <c r="C15" s="7"/>
      <c r="D15" s="4"/>
      <c r="E15" s="7"/>
      <c r="F15" s="4"/>
      <c r="G15" s="7"/>
      <c r="H15" s="1"/>
      <c r="I15" s="7"/>
      <c r="J15" s="4"/>
      <c r="K15" s="7"/>
      <c r="L15" s="4"/>
      <c r="M15" s="7"/>
      <c r="N15" s="4"/>
      <c r="O15" s="7"/>
      <c r="P15" s="1"/>
      <c r="Q15" s="5"/>
    </row>
    <row r="16" spans="1:17" ht="15.75" customHeight="1">
      <c r="A16" s="1"/>
      <c r="B16" s="4"/>
      <c r="C16" s="9" t="s">
        <v>2</v>
      </c>
      <c r="D16" s="10" t="s">
        <v>3</v>
      </c>
      <c r="E16" s="9" t="s">
        <v>2</v>
      </c>
      <c r="F16" s="10" t="s">
        <v>3</v>
      </c>
      <c r="G16" s="9" t="s">
        <v>2</v>
      </c>
      <c r="H16" s="13" t="s">
        <v>3</v>
      </c>
      <c r="I16" s="9" t="s">
        <v>2</v>
      </c>
      <c r="J16" s="10" t="s">
        <v>3</v>
      </c>
      <c r="K16" s="9" t="s">
        <v>2</v>
      </c>
      <c r="L16" s="10" t="s">
        <v>3</v>
      </c>
      <c r="M16" s="9" t="s">
        <v>2</v>
      </c>
      <c r="N16" s="10" t="s">
        <v>3</v>
      </c>
      <c r="O16" s="9" t="s">
        <v>2</v>
      </c>
      <c r="P16" s="13" t="s">
        <v>3</v>
      </c>
      <c r="Q16" s="5"/>
    </row>
    <row r="17" spans="1:17" ht="15.75" customHeight="1">
      <c r="A17" s="1"/>
      <c r="B17" s="6"/>
      <c r="C17" s="14"/>
      <c r="D17" s="6"/>
      <c r="E17" s="14"/>
      <c r="F17" s="6"/>
      <c r="G17" s="14"/>
      <c r="H17" s="2"/>
      <c r="I17" s="14"/>
      <c r="J17" s="6"/>
      <c r="K17" s="14"/>
      <c r="L17" s="6"/>
      <c r="M17" s="14"/>
      <c r="N17" s="6"/>
      <c r="O17" s="14"/>
      <c r="P17" s="2"/>
      <c r="Q17" s="5"/>
    </row>
    <row r="18" spans="1:16" ht="15.75" customHeight="1">
      <c r="A18" s="1"/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31.5" customHeight="1">
      <c r="A19" s="1"/>
      <c r="B19" s="15" t="s">
        <v>4</v>
      </c>
      <c r="C19" s="16">
        <f>SUM(C21:C34)</f>
        <v>23552345</v>
      </c>
      <c r="D19" s="28">
        <f>SUM(D21:D31)</f>
        <v>100</v>
      </c>
      <c r="E19" s="16">
        <f>SUM(E21:E34)</f>
        <v>26481510</v>
      </c>
      <c r="F19" s="26">
        <f>SUM(F21:F31)</f>
        <v>100</v>
      </c>
      <c r="G19" s="16">
        <f>SUM(G21:G34)</f>
        <v>25182588</v>
      </c>
      <c r="H19" s="26">
        <f>SUM(H21:H31)</f>
        <v>100</v>
      </c>
      <c r="I19" s="16">
        <f>SUM(I21:I34)</f>
        <v>23076381</v>
      </c>
      <c r="J19" s="26">
        <f>SUM(J21:J31)</f>
        <v>100</v>
      </c>
      <c r="K19" s="16">
        <f>SUM(K21:K34)</f>
        <v>25558895</v>
      </c>
      <c r="L19" s="26">
        <f>SUM(L21:L33)</f>
        <v>100.00000000000001</v>
      </c>
      <c r="M19" s="16">
        <f>SUM(M21:M34)</f>
        <v>27017791</v>
      </c>
      <c r="N19" s="29">
        <f>SUM(N21:N33)</f>
        <v>100</v>
      </c>
      <c r="O19" s="16">
        <f>SUM(O21:O34)</f>
        <v>28608306</v>
      </c>
      <c r="P19" s="29">
        <f>SUM(P21:P33)</f>
        <v>99.99999999999999</v>
      </c>
    </row>
    <row r="20" spans="1:16" ht="15.75" customHeight="1">
      <c r="A20" s="1"/>
      <c r="B20" s="17"/>
      <c r="C20" s="18"/>
      <c r="D20" s="22"/>
      <c r="E20" s="18"/>
      <c r="F20" s="27"/>
      <c r="G20" s="18"/>
      <c r="H20" s="27"/>
      <c r="I20" s="18"/>
      <c r="J20" s="27"/>
      <c r="K20" s="18"/>
      <c r="L20" s="27"/>
      <c r="M20" s="19"/>
      <c r="N20" s="30"/>
      <c r="O20" s="19"/>
      <c r="P20" s="30"/>
    </row>
    <row r="21" spans="1:16" ht="31.5" customHeight="1">
      <c r="A21" s="1"/>
      <c r="B21" s="17" t="s">
        <v>5</v>
      </c>
      <c r="C21" s="20">
        <v>263799</v>
      </c>
      <c r="D21" s="22">
        <f aca="true" t="shared" si="0" ref="D21:D30">+ROUND(C21/C$19*100,1)</f>
        <v>1.1</v>
      </c>
      <c r="E21" s="20">
        <v>269024</v>
      </c>
      <c r="F21" s="27">
        <f>+ROUND(E21/E$19*100,1)</f>
        <v>1</v>
      </c>
      <c r="G21" s="20">
        <v>281813</v>
      </c>
      <c r="H21" s="27">
        <f>+ROUND(G21/G$19*100,1)</f>
        <v>1.1</v>
      </c>
      <c r="I21" s="20">
        <v>271720</v>
      </c>
      <c r="J21" s="27">
        <f>+ROUND(I21/I$19*100,1)</f>
        <v>1.2</v>
      </c>
      <c r="K21" s="20">
        <v>279284</v>
      </c>
      <c r="L21" s="27">
        <f aca="true" t="shared" si="1" ref="L21:L26">+ROUND(K21/K$19*100,1)</f>
        <v>1.1</v>
      </c>
      <c r="M21" s="20">
        <v>283949</v>
      </c>
      <c r="N21" s="31">
        <f>ROUND(M21/$M$19*100,1)</f>
        <v>1.1</v>
      </c>
      <c r="O21" s="20">
        <v>283518</v>
      </c>
      <c r="P21" s="31">
        <f>ROUND(O21/$O$19*100,1)</f>
        <v>1</v>
      </c>
    </row>
    <row r="22" spans="1:16" ht="31.5" customHeight="1">
      <c r="A22" s="1"/>
      <c r="B22" s="17" t="s">
        <v>6</v>
      </c>
      <c r="C22" s="20">
        <v>3177220</v>
      </c>
      <c r="D22" s="22">
        <f t="shared" si="0"/>
        <v>13.5</v>
      </c>
      <c r="E22" s="20">
        <v>3421081</v>
      </c>
      <c r="F22" s="27">
        <f>+ROUND(E22/E$19*100,1)</f>
        <v>12.9</v>
      </c>
      <c r="G22" s="20">
        <v>2739582</v>
      </c>
      <c r="H22" s="27">
        <f>+ROUND(G22/G$19*100,1)</f>
        <v>10.9</v>
      </c>
      <c r="I22" s="20">
        <v>2826931</v>
      </c>
      <c r="J22" s="27">
        <f>+ROUNDDOWN(I22/I$19*100,1)</f>
        <v>12.2</v>
      </c>
      <c r="K22" s="20">
        <v>2947712</v>
      </c>
      <c r="L22" s="27">
        <f>+ROUNDDOWN(K22/K$19*100,1)</f>
        <v>11.5</v>
      </c>
      <c r="M22" s="20">
        <v>2866751</v>
      </c>
      <c r="N22" s="31">
        <f>ROUNDDOWN(M22/$M$19*100,1)</f>
        <v>10.6</v>
      </c>
      <c r="O22" s="20">
        <v>2850142</v>
      </c>
      <c r="P22" s="31">
        <f>ROUND(O22/$O$19*100,1)</f>
        <v>10</v>
      </c>
    </row>
    <row r="23" spans="1:16" ht="31.5" customHeight="1">
      <c r="A23" s="1"/>
      <c r="B23" s="17" t="s">
        <v>7</v>
      </c>
      <c r="C23" s="20">
        <v>6898240</v>
      </c>
      <c r="D23" s="22">
        <f>+ROUNDUP(C23/C$19*100,1)</f>
        <v>29.3</v>
      </c>
      <c r="E23" s="20">
        <v>7275787</v>
      </c>
      <c r="F23" s="27">
        <f>+ROUNDUP(E23/E$19*100,1)</f>
        <v>27.5</v>
      </c>
      <c r="G23" s="20">
        <v>7486612</v>
      </c>
      <c r="H23" s="27">
        <f>+ROUND(G23/G$19*100,1)</f>
        <v>29.7</v>
      </c>
      <c r="I23" s="20">
        <v>7442404</v>
      </c>
      <c r="J23" s="27">
        <f>+ROUNDDOWN(I23/I$19*100,1)</f>
        <v>32.2</v>
      </c>
      <c r="K23" s="20">
        <v>7904448</v>
      </c>
      <c r="L23" s="27">
        <f>+ROUNDDOWN(K23/K$19*100,1)</f>
        <v>30.9</v>
      </c>
      <c r="M23" s="20">
        <v>8765805</v>
      </c>
      <c r="N23" s="31">
        <f>ROUNDDOWN(M23/$M$19*100,1)</f>
        <v>32.4</v>
      </c>
      <c r="O23" s="20">
        <v>8989443</v>
      </c>
      <c r="P23" s="31">
        <f>ROUND(O23/$O$19*100,1)</f>
        <v>31.4</v>
      </c>
    </row>
    <row r="24" spans="1:16" ht="31.5" customHeight="1">
      <c r="A24" s="1"/>
      <c r="B24" s="17" t="s">
        <v>8</v>
      </c>
      <c r="C24" s="20">
        <v>2793208</v>
      </c>
      <c r="D24" s="22">
        <f t="shared" si="0"/>
        <v>11.9</v>
      </c>
      <c r="E24" s="20">
        <v>2810220</v>
      </c>
      <c r="F24" s="27">
        <f aca="true" t="shared" si="2" ref="F24:F30">+ROUND(E24/E$19*100,1)</f>
        <v>10.6</v>
      </c>
      <c r="G24" s="20">
        <v>2741743</v>
      </c>
      <c r="H24" s="27">
        <f aca="true" t="shared" si="3" ref="H24:H30">+ROUND(G24/G$19*100,1)</f>
        <v>10.9</v>
      </c>
      <c r="I24" s="20">
        <v>2668566</v>
      </c>
      <c r="J24" s="27">
        <f aca="true" t="shared" si="4" ref="J24:J30">+ROUND(I24/I$19*100,1)</f>
        <v>11.6</v>
      </c>
      <c r="K24" s="20">
        <v>2601241</v>
      </c>
      <c r="L24" s="27">
        <f t="shared" si="1"/>
        <v>10.2</v>
      </c>
      <c r="M24" s="20">
        <v>2648815</v>
      </c>
      <c r="N24" s="31">
        <f aca="true" t="shared" si="5" ref="N24:N33">ROUND(M24/$M$19*100,1)</f>
        <v>9.8</v>
      </c>
      <c r="O24" s="20">
        <v>2726873</v>
      </c>
      <c r="P24" s="31">
        <f aca="true" t="shared" si="6" ref="P24:P31">ROUND(O24/$O$19*100,1)</f>
        <v>9.5</v>
      </c>
    </row>
    <row r="25" spans="1:16" ht="31.5" customHeight="1">
      <c r="A25" s="1"/>
      <c r="B25" s="17" t="s">
        <v>9</v>
      </c>
      <c r="C25" s="20">
        <v>58503</v>
      </c>
      <c r="D25" s="22">
        <f t="shared" si="0"/>
        <v>0.2</v>
      </c>
      <c r="E25" s="20">
        <v>54296</v>
      </c>
      <c r="F25" s="27">
        <f t="shared" si="2"/>
        <v>0.2</v>
      </c>
      <c r="G25" s="20">
        <v>37321</v>
      </c>
      <c r="H25" s="27">
        <f t="shared" si="3"/>
        <v>0.1</v>
      </c>
      <c r="I25" s="20">
        <v>30670</v>
      </c>
      <c r="J25" s="27">
        <f t="shared" si="4"/>
        <v>0.1</v>
      </c>
      <c r="K25" s="20">
        <v>34058</v>
      </c>
      <c r="L25" s="27">
        <f t="shared" si="1"/>
        <v>0.1</v>
      </c>
      <c r="M25" s="20">
        <v>35788</v>
      </c>
      <c r="N25" s="31">
        <f t="shared" si="5"/>
        <v>0.1</v>
      </c>
      <c r="O25" s="20">
        <v>74387</v>
      </c>
      <c r="P25" s="31">
        <f t="shared" si="6"/>
        <v>0.3</v>
      </c>
    </row>
    <row r="26" spans="1:16" ht="31.5" customHeight="1">
      <c r="A26" s="1"/>
      <c r="B26" s="17" t="s">
        <v>10</v>
      </c>
      <c r="C26" s="20">
        <v>68891</v>
      </c>
      <c r="D26" s="22">
        <f t="shared" si="0"/>
        <v>0.3</v>
      </c>
      <c r="E26" s="20">
        <v>85764</v>
      </c>
      <c r="F26" s="27">
        <f t="shared" si="2"/>
        <v>0.3</v>
      </c>
      <c r="G26" s="20">
        <v>65167</v>
      </c>
      <c r="H26" s="27">
        <f t="shared" si="3"/>
        <v>0.3</v>
      </c>
      <c r="I26" s="20">
        <v>63802</v>
      </c>
      <c r="J26" s="27">
        <f t="shared" si="4"/>
        <v>0.3</v>
      </c>
      <c r="K26" s="20">
        <v>58773</v>
      </c>
      <c r="L26" s="27">
        <f t="shared" si="1"/>
        <v>0.2</v>
      </c>
      <c r="M26" s="20">
        <v>63551</v>
      </c>
      <c r="N26" s="31">
        <f t="shared" si="5"/>
        <v>0.2</v>
      </c>
      <c r="O26" s="20">
        <v>93846</v>
      </c>
      <c r="P26" s="31">
        <f t="shared" si="6"/>
        <v>0.3</v>
      </c>
    </row>
    <row r="27" spans="1:16" ht="31.5" customHeight="1">
      <c r="A27" s="1"/>
      <c r="B27" s="17" t="s">
        <v>11</v>
      </c>
      <c r="C27" s="20">
        <v>90328</v>
      </c>
      <c r="D27" s="22">
        <f>+ROUND(C27/C$19*100,1)</f>
        <v>0.4</v>
      </c>
      <c r="E27" s="20">
        <v>722492</v>
      </c>
      <c r="F27" s="27">
        <f t="shared" si="2"/>
        <v>2.7</v>
      </c>
      <c r="G27" s="20">
        <v>87135</v>
      </c>
      <c r="H27" s="27">
        <f>+ROUND(G27/G$19*100,1)</f>
        <v>0.3</v>
      </c>
      <c r="I27" s="20">
        <v>79129</v>
      </c>
      <c r="J27" s="27">
        <f>+ROUND(I27/I$19*100,1)</f>
        <v>0.3</v>
      </c>
      <c r="K27" s="20">
        <v>78013</v>
      </c>
      <c r="L27" s="27">
        <f>+ROUND(K27/K$19*100,1)</f>
        <v>0.3</v>
      </c>
      <c r="M27" s="20">
        <v>81956</v>
      </c>
      <c r="N27" s="31">
        <f t="shared" si="5"/>
        <v>0.3</v>
      </c>
      <c r="O27" s="20">
        <v>1398591</v>
      </c>
      <c r="P27" s="31">
        <f t="shared" si="6"/>
        <v>4.9</v>
      </c>
    </row>
    <row r="28" spans="1:16" ht="31.5" customHeight="1">
      <c r="A28" s="1"/>
      <c r="B28" s="17" t="s">
        <v>12</v>
      </c>
      <c r="C28" s="20">
        <v>4423663</v>
      </c>
      <c r="D28" s="22">
        <f t="shared" si="0"/>
        <v>18.8</v>
      </c>
      <c r="E28" s="20">
        <v>4167700</v>
      </c>
      <c r="F28" s="27">
        <f t="shared" si="2"/>
        <v>15.7</v>
      </c>
      <c r="G28" s="20">
        <v>4627805</v>
      </c>
      <c r="H28" s="27">
        <f t="shared" si="3"/>
        <v>18.4</v>
      </c>
      <c r="I28" s="20">
        <v>3429003</v>
      </c>
      <c r="J28" s="27">
        <f t="shared" si="4"/>
        <v>14.9</v>
      </c>
      <c r="K28" s="20">
        <v>4853244</v>
      </c>
      <c r="L28" s="27">
        <f>+ROUND(K28/K$19*100,1)</f>
        <v>19</v>
      </c>
      <c r="M28" s="20">
        <v>4987473</v>
      </c>
      <c r="N28" s="31">
        <f t="shared" si="5"/>
        <v>18.5</v>
      </c>
      <c r="O28" s="20">
        <v>4368400</v>
      </c>
      <c r="P28" s="31">
        <f t="shared" si="6"/>
        <v>15.3</v>
      </c>
    </row>
    <row r="29" spans="1:16" ht="31.5" customHeight="1">
      <c r="A29" s="1"/>
      <c r="B29" s="17" t="s">
        <v>13</v>
      </c>
      <c r="C29" s="20">
        <v>869181</v>
      </c>
      <c r="D29" s="22">
        <f t="shared" si="0"/>
        <v>3.7</v>
      </c>
      <c r="E29" s="20">
        <v>810772</v>
      </c>
      <c r="F29" s="27">
        <f t="shared" si="2"/>
        <v>3.1</v>
      </c>
      <c r="G29" s="20">
        <v>824801</v>
      </c>
      <c r="H29" s="27">
        <f t="shared" si="3"/>
        <v>3.3</v>
      </c>
      <c r="I29" s="20">
        <v>813869</v>
      </c>
      <c r="J29" s="27">
        <f t="shared" si="4"/>
        <v>3.5</v>
      </c>
      <c r="K29" s="20">
        <v>874948</v>
      </c>
      <c r="L29" s="27">
        <f>+ROUND(K29/K$19*100,1)</f>
        <v>3.4</v>
      </c>
      <c r="M29" s="20">
        <v>829149</v>
      </c>
      <c r="N29" s="31">
        <f t="shared" si="5"/>
        <v>3.1</v>
      </c>
      <c r="O29" s="20">
        <v>976172</v>
      </c>
      <c r="P29" s="31">
        <f t="shared" si="6"/>
        <v>3.4</v>
      </c>
    </row>
    <row r="30" spans="1:16" ht="31.5" customHeight="1">
      <c r="A30" s="1"/>
      <c r="B30" s="17" t="s">
        <v>14</v>
      </c>
      <c r="C30" s="20">
        <v>3320840</v>
      </c>
      <c r="D30" s="22">
        <f t="shared" si="0"/>
        <v>14.1</v>
      </c>
      <c r="E30" s="20">
        <v>3621193</v>
      </c>
      <c r="F30" s="27">
        <f t="shared" si="2"/>
        <v>13.7</v>
      </c>
      <c r="G30" s="20">
        <v>4545923</v>
      </c>
      <c r="H30" s="27">
        <f t="shared" si="3"/>
        <v>18.1</v>
      </c>
      <c r="I30" s="20">
        <v>3611789</v>
      </c>
      <c r="J30" s="27">
        <f t="shared" si="4"/>
        <v>15.7</v>
      </c>
      <c r="K30" s="20">
        <v>3946034</v>
      </c>
      <c r="L30" s="27">
        <f>+ROUNDUP(K30/K$19*100,1)</f>
        <v>15.5</v>
      </c>
      <c r="M30" s="20">
        <v>4428694</v>
      </c>
      <c r="N30" s="31">
        <f>ROUNDUP(M30/$M$19*100,1)</f>
        <v>16.400000000000002</v>
      </c>
      <c r="O30" s="20">
        <v>4805789</v>
      </c>
      <c r="P30" s="31">
        <f>ROUND(O30/$O$19*100,1)</f>
        <v>16.8</v>
      </c>
    </row>
    <row r="31" spans="1:16" ht="31.5" customHeight="1">
      <c r="A31" s="1"/>
      <c r="B31" s="17" t="s">
        <v>15</v>
      </c>
      <c r="C31" s="20">
        <v>1588472</v>
      </c>
      <c r="D31" s="22">
        <f>+ROUND(C31/C$19*100,1)</f>
        <v>6.7</v>
      </c>
      <c r="E31" s="20">
        <v>3243181</v>
      </c>
      <c r="F31" s="27">
        <f>+ROUNDUP(E31/E$19*100,1)</f>
        <v>12.299999999999999</v>
      </c>
      <c r="G31" s="20">
        <v>1744686</v>
      </c>
      <c r="H31" s="27">
        <f>+ROUND(G31/G$19*100,1)</f>
        <v>6.9</v>
      </c>
      <c r="I31" s="20">
        <v>1838498</v>
      </c>
      <c r="J31" s="27">
        <f>+ROUND(I31/I$19*100,1)</f>
        <v>8</v>
      </c>
      <c r="K31" s="20">
        <v>1962550</v>
      </c>
      <c r="L31" s="27">
        <f>+ROUND(K31/K$19*100,1)</f>
        <v>7.7</v>
      </c>
      <c r="M31" s="20">
        <v>2021305</v>
      </c>
      <c r="N31" s="31">
        <f t="shared" si="5"/>
        <v>7.5</v>
      </c>
      <c r="O31" s="20">
        <v>2041145</v>
      </c>
      <c r="P31" s="31">
        <f t="shared" si="6"/>
        <v>7.1</v>
      </c>
    </row>
    <row r="32" spans="1:16" ht="31.5" customHeight="1">
      <c r="A32" s="1"/>
      <c r="B32" s="17" t="s">
        <v>16</v>
      </c>
      <c r="C32" s="19" t="s">
        <v>17</v>
      </c>
      <c r="D32" s="19" t="s">
        <v>17</v>
      </c>
      <c r="E32" s="19" t="s">
        <v>17</v>
      </c>
      <c r="F32" s="19" t="s">
        <v>17</v>
      </c>
      <c r="G32" s="19" t="s">
        <v>17</v>
      </c>
      <c r="H32" s="19" t="s">
        <v>17</v>
      </c>
      <c r="I32" s="19" t="s">
        <v>17</v>
      </c>
      <c r="J32" s="19" t="s">
        <v>17</v>
      </c>
      <c r="K32" s="21" t="s">
        <v>18</v>
      </c>
      <c r="L32" s="19" t="s">
        <v>17</v>
      </c>
      <c r="M32" s="21" t="s">
        <v>22</v>
      </c>
      <c r="N32" s="21" t="s">
        <v>17</v>
      </c>
      <c r="O32" s="21" t="s">
        <v>26</v>
      </c>
      <c r="P32" s="21" t="s">
        <v>26</v>
      </c>
    </row>
    <row r="33" spans="1:16" ht="31.5" customHeight="1">
      <c r="A33" s="1"/>
      <c r="B33" s="17" t="s">
        <v>19</v>
      </c>
      <c r="C33" s="19" t="s">
        <v>20</v>
      </c>
      <c r="D33" s="19" t="s">
        <v>20</v>
      </c>
      <c r="E33" s="19" t="s">
        <v>20</v>
      </c>
      <c r="F33" s="19" t="s">
        <v>20</v>
      </c>
      <c r="G33" s="19" t="s">
        <v>20</v>
      </c>
      <c r="H33" s="19" t="s">
        <v>20</v>
      </c>
      <c r="I33" s="19" t="s">
        <v>20</v>
      </c>
      <c r="J33" s="19" t="s">
        <v>20</v>
      </c>
      <c r="K33" s="20">
        <v>18590</v>
      </c>
      <c r="L33" s="27">
        <f>+ROUND(K33/K$19*100,1)</f>
        <v>0.1</v>
      </c>
      <c r="M33" s="20">
        <v>4555</v>
      </c>
      <c r="N33" s="31">
        <f t="shared" si="5"/>
        <v>0</v>
      </c>
      <c r="O33" s="21" t="s">
        <v>26</v>
      </c>
      <c r="P33" s="21" t="s">
        <v>26</v>
      </c>
    </row>
    <row r="34" spans="1:16" ht="31.5" customHeight="1">
      <c r="A34" s="1"/>
      <c r="B34" s="23" t="s">
        <v>21</v>
      </c>
      <c r="C34" s="24" t="s">
        <v>20</v>
      </c>
      <c r="D34" s="24" t="s">
        <v>20</v>
      </c>
      <c r="E34" s="24" t="s">
        <v>20</v>
      </c>
      <c r="F34" s="24" t="s">
        <v>20</v>
      </c>
      <c r="G34" s="24" t="s">
        <v>20</v>
      </c>
      <c r="H34" s="24" t="s">
        <v>20</v>
      </c>
      <c r="I34" s="24" t="s">
        <v>20</v>
      </c>
      <c r="J34" s="24" t="s">
        <v>20</v>
      </c>
      <c r="K34" s="25" t="s">
        <v>18</v>
      </c>
      <c r="L34" s="24" t="s">
        <v>20</v>
      </c>
      <c r="M34" s="25" t="s">
        <v>18</v>
      </c>
      <c r="N34" s="25" t="s">
        <v>20</v>
      </c>
      <c r="O34" s="25" t="s">
        <v>26</v>
      </c>
      <c r="P34" s="25" t="s">
        <v>26</v>
      </c>
    </row>
    <row r="35" spans="1:16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3.5">
      <c r="A36" s="1"/>
      <c r="B36" s="37" t="s">
        <v>23</v>
      </c>
      <c r="C36" s="37"/>
      <c r="D36" s="3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mergeCells count="13">
    <mergeCell ref="A1:B1"/>
    <mergeCell ref="O1:Q1"/>
    <mergeCell ref="E5:L5"/>
    <mergeCell ref="M11:N11"/>
    <mergeCell ref="O11:P11"/>
    <mergeCell ref="B9:C9"/>
    <mergeCell ref="C11:D11"/>
    <mergeCell ref="E11:F11"/>
    <mergeCell ref="G11:H11"/>
    <mergeCell ref="B13:B14"/>
    <mergeCell ref="I11:J11"/>
    <mergeCell ref="K11:L11"/>
    <mergeCell ref="B36:D36"/>
  </mergeCells>
  <printOptions/>
  <pageMargins left="0.75" right="0.75" top="1" bottom="1" header="0.512" footer="0.51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2011-03-08T07:19:33Z</cp:lastPrinted>
  <dcterms:created xsi:type="dcterms:W3CDTF">1997-01-08T22:48:59Z</dcterms:created>
  <dcterms:modified xsi:type="dcterms:W3CDTF">2011-03-08T07:19:36Z</dcterms:modified>
  <cp:category/>
  <cp:version/>
  <cp:contentType/>
  <cp:contentStatus/>
</cp:coreProperties>
</file>