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20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<sst xmlns="http://schemas.openxmlformats.org/spreadsheetml/2006/main" count="30" uniqueCount="27">
  <si>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第 １０ 表　　　　世帯数及び人口の推移</t>
  </si>
  <si>
    <t>単位　：　増加率％</t>
  </si>
  <si>
    <t>( 各年１月１日現在 )</t>
  </si>
  <si>
    <t>人口</t>
  </si>
  <si>
    <t>対前年比</t>
  </si>
  <si>
    <t>1世帯当り</t>
  </si>
  <si>
    <t>１ｋ㎡当り</t>
  </si>
  <si>
    <t>年次</t>
  </si>
  <si>
    <t>世帯数</t>
  </si>
  <si>
    <t>増加人口</t>
  </si>
  <si>
    <t>総数</t>
  </si>
  <si>
    <t>男</t>
  </si>
  <si>
    <t>女</t>
  </si>
  <si>
    <t>増加率</t>
  </si>
  <si>
    <t>人員</t>
  </si>
  <si>
    <t>人口密度</t>
  </si>
  <si>
    <t>明治32年</t>
  </si>
  <si>
    <t xml:space="preserve">. . . </t>
  </si>
  <si>
    <t>-</t>
  </si>
  <si>
    <t>-</t>
  </si>
  <si>
    <t xml:space="preserve">. . . </t>
  </si>
  <si>
    <t>大正7年</t>
  </si>
  <si>
    <t>-</t>
  </si>
  <si>
    <t>平成2年</t>
  </si>
  <si>
    <t>資料　：　生活環境部市民課（住民基本台帳　・　昭和２０年以前は稲城町誌）</t>
  </si>
  <si>
    <t xml:space="preserve">        （外国人登録者を除く）</t>
  </si>
  <si>
    <t>昭和30年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</si>
</sst>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87" fontId="4" fillId="0" borderId="0" xfId="0" applyNumberFormat="1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horizontal="right"/>
    </xf>
    <xf numFmtId="196" fontId="4" fillId="0" borderId="0" xfId="17" applyNumberFormat="1" applyFont="1" applyAlignment="1">
      <alignment horizontal="right"/>
    </xf>
    <xf numFmtId="38" fontId="4" fillId="0" borderId="0" xfId="17" applyFont="1" applyBorder="1" applyAlignment="1">
      <alignment horizontal="right"/>
    </xf>
    <xf numFmtId="189" fontId="4" fillId="0" borderId="0" xfId="17" applyNumberFormat="1" applyFont="1" applyAlignment="1">
      <alignment horizontal="right"/>
    </xf>
    <xf numFmtId="187" fontId="4" fillId="0" borderId="0" xfId="0" applyNumberFormat="1" applyFont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Font="1" applyFill="1" applyBorder="1" applyAlignment="1">
      <alignment/>
    </xf>
    <xf numFmtId="187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218" fontId="4" fillId="0" borderId="0" xfId="17" applyNumberFormat="1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196" fontId="4" fillId="0" borderId="0" xfId="17" applyNumberFormat="1" applyFont="1" applyFill="1" applyBorder="1" applyAlignment="1">
      <alignment horizontal="center"/>
    </xf>
    <xf numFmtId="208" fontId="4" fillId="0" borderId="0" xfId="17" applyNumberFormat="1" applyFont="1" applyFill="1" applyBorder="1" applyAlignment="1">
      <alignment horizontal="center"/>
    </xf>
    <xf numFmtId="38" fontId="4" fillId="0" borderId="1" xfId="17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18" fontId="4" fillId="0" borderId="1" xfId="17" applyNumberFormat="1" applyFont="1" applyFill="1" applyBorder="1" applyAlignment="1">
      <alignment/>
    </xf>
    <xf numFmtId="196" fontId="4" fillId="0" borderId="1" xfId="17" applyNumberFormat="1" applyFont="1" applyFill="1" applyBorder="1" applyAlignment="1">
      <alignment/>
    </xf>
    <xf numFmtId="208" fontId="4" fillId="0" borderId="1" xfId="17" applyNumberFormat="1" applyFont="1" applyFill="1" applyBorder="1" applyAlignment="1">
      <alignment/>
    </xf>
    <xf numFmtId="196" fontId="4" fillId="0" borderId="0" xfId="17" applyNumberFormat="1" applyFont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206" fontId="4" fillId="0" borderId="0" xfId="17" applyNumberFormat="1" applyFont="1" applyFill="1" applyBorder="1" applyAlignment="1">
      <alignment horizontal="right"/>
    </xf>
    <xf numFmtId="213" fontId="4" fillId="0" borderId="0" xfId="17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18" fontId="4" fillId="0" borderId="6" xfId="17" applyNumberFormat="1" applyFont="1" applyFill="1" applyBorder="1" applyAlignment="1">
      <alignment horizontal="right"/>
    </xf>
    <xf numFmtId="218" fontId="4" fillId="0" borderId="0" xfId="17" applyNumberFormat="1" applyFont="1" applyFill="1" applyBorder="1" applyAlignment="1">
      <alignment horizontal="right"/>
    </xf>
    <xf numFmtId="208" fontId="4" fillId="0" borderId="0" xfId="17" applyNumberFormat="1" applyFont="1" applyFill="1" applyBorder="1" applyAlignment="1">
      <alignment horizontal="right"/>
    </xf>
    <xf numFmtId="196" fontId="4" fillId="0" borderId="0" xfId="17" applyNumberFormat="1" applyFont="1" applyFill="1" applyBorder="1" applyAlignment="1">
      <alignment horizontal="right"/>
    </xf>
    <xf numFmtId="38" fontId="4" fillId="0" borderId="0" xfId="17" applyFont="1" applyAlignment="1">
      <alignment horizontal="right"/>
    </xf>
    <xf numFmtId="189" fontId="4" fillId="0" borderId="0" xfId="17" applyNumberFormat="1" applyFont="1" applyAlignment="1">
      <alignment horizontal="right"/>
    </xf>
    <xf numFmtId="38" fontId="4" fillId="0" borderId="6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213" fontId="4" fillId="0" borderId="0" xfId="17" applyNumberFormat="1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left"/>
    </xf>
    <xf numFmtId="213" fontId="4" fillId="0" borderId="0" xfId="17" applyNumberFormat="1" applyFont="1" applyBorder="1" applyAlignment="1">
      <alignment horizontal="right"/>
    </xf>
    <xf numFmtId="38" fontId="4" fillId="0" borderId="6" xfId="17" applyFont="1" applyFill="1" applyBorder="1" applyAlignment="1">
      <alignment horizontal="right"/>
    </xf>
    <xf numFmtId="218" fontId="4" fillId="0" borderId="0" xfId="17" applyNumberFormat="1" applyFont="1" applyFill="1" applyBorder="1" applyAlignment="1">
      <alignment/>
    </xf>
    <xf numFmtId="38" fontId="4" fillId="0" borderId="0" xfId="17" applyFont="1" applyFill="1" applyBorder="1" applyAlignment="1">
      <alignment/>
    </xf>
    <xf numFmtId="196" fontId="4" fillId="0" borderId="0" xfId="17" applyNumberFormat="1" applyFont="1" applyFill="1" applyBorder="1" applyAlignment="1">
      <alignment/>
    </xf>
    <xf numFmtId="208" fontId="4" fillId="0" borderId="0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="90" zoomScaleNormal="90" workbookViewId="0" topLeftCell="A1">
      <selection activeCell="AE20" sqref="AE20"/>
    </sheetView>
  </sheetViews>
  <sheetFormatPr defaultColWidth="9.00390625" defaultRowHeight="13.5"/>
  <cols>
    <col min="1" max="1" width="6.00390625" style="0" customWidth="1"/>
    <col min="2" max="2" width="2.00390625" style="0" customWidth="1"/>
    <col min="3" max="3" width="4.625" style="0" customWidth="1"/>
    <col min="4" max="4" width="2.00390625" style="0" customWidth="1"/>
    <col min="5" max="5" width="2.625" style="0" customWidth="1"/>
    <col min="6" max="6" width="5.625" style="0" customWidth="1"/>
    <col min="7" max="7" width="1.625" style="0" customWidth="1"/>
    <col min="8" max="8" width="2.00390625" style="0" customWidth="1"/>
    <col min="9" max="9" width="5.625" style="0" customWidth="1"/>
    <col min="10" max="10" width="1.625" style="0" customWidth="1"/>
    <col min="11" max="11" width="2.00390625" style="0" customWidth="1"/>
    <col min="12" max="12" width="5.625" style="0" customWidth="1"/>
    <col min="13" max="13" width="1.625" style="0" customWidth="1"/>
    <col min="14" max="14" width="2.00390625" style="0" customWidth="1"/>
    <col min="15" max="15" width="5.625" style="0" customWidth="1"/>
    <col min="16" max="16" width="1.625" style="0" customWidth="1"/>
    <col min="17" max="17" width="2.00390625" style="0" customWidth="1"/>
    <col min="18" max="18" width="5.625" style="0" customWidth="1"/>
    <col min="19" max="19" width="1.625" style="0" customWidth="1"/>
    <col min="20" max="20" width="2.00390625" style="0" customWidth="1"/>
    <col min="21" max="21" width="4.625" style="0" customWidth="1"/>
    <col min="22" max="22" width="1.625" style="0" customWidth="1"/>
    <col min="23" max="23" width="2.625" style="0" customWidth="1"/>
    <col min="24" max="24" width="4.25390625" style="0" customWidth="1"/>
    <col min="25" max="25" width="1.625" style="0" customWidth="1"/>
    <col min="26" max="26" width="2.625" style="0" customWidth="1"/>
    <col min="27" max="27" width="4.25390625" style="0" customWidth="1"/>
    <col min="28" max="28" width="1.625" style="0" customWidth="1"/>
    <col min="29" max="29" width="11.875" style="0" customWidth="1"/>
  </cols>
  <sheetData>
    <row r="1" spans="1:5" ht="13.5">
      <c r="A1" s="64"/>
      <c r="B1" s="64"/>
      <c r="C1" s="64"/>
      <c r="D1" s="1"/>
      <c r="E1" s="1"/>
    </row>
    <row r="4" spans="7:22" ht="14.25">
      <c r="G4" s="55" t="s">
        <v>0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"/>
      <c r="V4" s="1"/>
    </row>
    <row r="7" spans="1:28" ht="13.5">
      <c r="A7" s="3"/>
      <c r="B7" s="4"/>
      <c r="C7" s="62" t="s">
        <v>1</v>
      </c>
      <c r="D7" s="62"/>
      <c r="E7" s="62"/>
      <c r="F7" s="6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59" t="s">
        <v>2</v>
      </c>
      <c r="X7" s="59"/>
      <c r="Y7" s="59"/>
      <c r="Z7" s="59"/>
      <c r="AA7" s="59"/>
      <c r="AB7" s="59"/>
    </row>
    <row r="8" spans="1:28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6" customHeight="1">
      <c r="A9" s="3"/>
      <c r="B9" s="3"/>
      <c r="C9" s="3"/>
      <c r="D9" s="6"/>
      <c r="E9" s="3"/>
      <c r="F9" s="3"/>
      <c r="G9" s="6"/>
      <c r="H9" s="3"/>
      <c r="I9" s="3"/>
      <c r="J9" s="3"/>
      <c r="K9" s="3"/>
      <c r="L9" s="3"/>
      <c r="M9" s="3"/>
      <c r="N9" s="3"/>
      <c r="O9" s="3"/>
      <c r="P9" s="6"/>
      <c r="Q9" s="7"/>
      <c r="R9" s="8"/>
      <c r="S9" s="6"/>
      <c r="T9" s="7"/>
      <c r="U9" s="8"/>
      <c r="V9" s="6"/>
      <c r="W9" s="7"/>
      <c r="X9" s="8"/>
      <c r="Y9" s="6"/>
      <c r="Z9" s="3"/>
      <c r="AA9" s="3"/>
      <c r="AB9" s="3"/>
    </row>
    <row r="10" spans="1:28" ht="15.75" customHeight="1">
      <c r="A10" s="3"/>
      <c r="B10" s="3"/>
      <c r="C10" s="3"/>
      <c r="D10" s="9"/>
      <c r="E10" s="3"/>
      <c r="F10" s="3"/>
      <c r="G10" s="9"/>
      <c r="H10" s="3"/>
      <c r="I10" s="3"/>
      <c r="J10" s="59" t="s">
        <v>3</v>
      </c>
      <c r="K10" s="59"/>
      <c r="L10" s="59"/>
      <c r="M10" s="59"/>
      <c r="N10" s="59"/>
      <c r="O10" s="3"/>
      <c r="P10" s="9"/>
      <c r="Q10" s="10"/>
      <c r="R10" s="11"/>
      <c r="S10" s="9"/>
      <c r="T10" s="56" t="s">
        <v>4</v>
      </c>
      <c r="U10" s="57"/>
      <c r="V10" s="58"/>
      <c r="W10" s="56" t="s">
        <v>5</v>
      </c>
      <c r="X10" s="57"/>
      <c r="Y10" s="58"/>
      <c r="Z10" s="59" t="s">
        <v>6</v>
      </c>
      <c r="AA10" s="59"/>
      <c r="AB10" s="59"/>
    </row>
    <row r="11" spans="1:28" ht="6" customHeight="1">
      <c r="A11" s="3"/>
      <c r="B11" s="3"/>
      <c r="C11" s="59" t="s">
        <v>7</v>
      </c>
      <c r="D11" s="9"/>
      <c r="E11" s="3"/>
      <c r="F11" s="62" t="s">
        <v>8</v>
      </c>
      <c r="G11" s="9"/>
      <c r="H11" s="3"/>
      <c r="I11" s="3"/>
      <c r="J11" s="3"/>
      <c r="K11" s="3"/>
      <c r="L11" s="3"/>
      <c r="M11" s="3"/>
      <c r="N11" s="3"/>
      <c r="O11" s="3"/>
      <c r="P11" s="9"/>
      <c r="Q11" s="61" t="s">
        <v>9</v>
      </c>
      <c r="R11" s="44"/>
      <c r="S11" s="45"/>
      <c r="T11" s="10"/>
      <c r="U11" s="11"/>
      <c r="V11" s="9"/>
      <c r="W11" s="10"/>
      <c r="X11" s="11"/>
      <c r="Y11" s="9"/>
      <c r="Z11" s="3"/>
      <c r="AA11" s="3"/>
      <c r="AB11" s="3"/>
    </row>
    <row r="12" spans="1:28" ht="6" customHeight="1">
      <c r="A12" s="3"/>
      <c r="B12" s="3"/>
      <c r="C12" s="59"/>
      <c r="D12" s="9"/>
      <c r="E12" s="3"/>
      <c r="F12" s="62"/>
      <c r="G12" s="9"/>
      <c r="H12" s="7"/>
      <c r="I12" s="8"/>
      <c r="J12" s="6"/>
      <c r="K12" s="7"/>
      <c r="L12" s="8"/>
      <c r="M12" s="6"/>
      <c r="N12" s="7"/>
      <c r="O12" s="8"/>
      <c r="P12" s="6"/>
      <c r="Q12" s="61"/>
      <c r="R12" s="44"/>
      <c r="S12" s="45"/>
      <c r="T12" s="10"/>
      <c r="U12" s="11"/>
      <c r="V12" s="9"/>
      <c r="W12" s="10"/>
      <c r="X12" s="11"/>
      <c r="Y12" s="9"/>
      <c r="Z12" s="3"/>
      <c r="AA12" s="3"/>
      <c r="AB12" s="3"/>
    </row>
    <row r="13" spans="1:28" ht="15.75" customHeight="1">
      <c r="A13" s="3"/>
      <c r="B13" s="3"/>
      <c r="C13" s="3"/>
      <c r="D13" s="9"/>
      <c r="E13" s="3"/>
      <c r="F13" s="3"/>
      <c r="G13" s="9"/>
      <c r="H13" s="10"/>
      <c r="I13" s="13" t="s">
        <v>10</v>
      </c>
      <c r="J13" s="9"/>
      <c r="K13" s="10"/>
      <c r="L13" s="12" t="s">
        <v>11</v>
      </c>
      <c r="M13" s="9"/>
      <c r="N13" s="10"/>
      <c r="O13" s="12" t="s">
        <v>12</v>
      </c>
      <c r="P13" s="9"/>
      <c r="Q13" s="56"/>
      <c r="R13" s="57"/>
      <c r="S13" s="58"/>
      <c r="T13" s="56" t="s">
        <v>13</v>
      </c>
      <c r="U13" s="57"/>
      <c r="V13" s="58"/>
      <c r="W13" s="56" t="s">
        <v>14</v>
      </c>
      <c r="X13" s="57"/>
      <c r="Y13" s="58"/>
      <c r="Z13" s="60" t="s">
        <v>15</v>
      </c>
      <c r="AA13" s="60"/>
      <c r="AB13" s="60"/>
    </row>
    <row r="14" spans="1:28" ht="6" customHeight="1">
      <c r="A14" s="3"/>
      <c r="B14" s="5"/>
      <c r="C14" s="5"/>
      <c r="D14" s="14"/>
      <c r="E14" s="5"/>
      <c r="F14" s="5"/>
      <c r="G14" s="14"/>
      <c r="H14" s="15"/>
      <c r="I14" s="5"/>
      <c r="J14" s="14"/>
      <c r="K14" s="15"/>
      <c r="L14" s="5"/>
      <c r="M14" s="14"/>
      <c r="N14" s="15"/>
      <c r="O14" s="5"/>
      <c r="P14" s="14"/>
      <c r="Q14" s="15"/>
      <c r="R14" s="5"/>
      <c r="S14" s="14"/>
      <c r="T14" s="15"/>
      <c r="U14" s="5"/>
      <c r="V14" s="14"/>
      <c r="W14" s="15"/>
      <c r="X14" s="5"/>
      <c r="Y14" s="14"/>
      <c r="Z14" s="5"/>
      <c r="AA14" s="5"/>
      <c r="AB14" s="5"/>
    </row>
    <row r="15" spans="1:28" ht="6" customHeight="1">
      <c r="A15" s="3"/>
      <c r="B15" s="3"/>
      <c r="C15" s="3"/>
      <c r="D15" s="6"/>
      <c r="E15" s="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5.75" customHeight="1">
      <c r="A16" s="3"/>
      <c r="B16" s="59" t="s">
        <v>16</v>
      </c>
      <c r="C16" s="59"/>
      <c r="D16" s="63"/>
      <c r="E16" s="17"/>
      <c r="F16" s="18" t="s">
        <v>17</v>
      </c>
      <c r="G16" s="17"/>
      <c r="H16" s="17"/>
      <c r="I16" s="17">
        <f>SUM(K16:O16)</f>
        <v>4322</v>
      </c>
      <c r="J16" s="17"/>
      <c r="K16" s="50">
        <v>2203</v>
      </c>
      <c r="L16" s="50"/>
      <c r="M16" s="17"/>
      <c r="N16" s="50">
        <v>2119</v>
      </c>
      <c r="O16" s="50"/>
      <c r="P16" s="17"/>
      <c r="Q16" s="17"/>
      <c r="R16" s="19" t="s">
        <v>22</v>
      </c>
      <c r="S16" s="17"/>
      <c r="T16" s="17"/>
      <c r="U16" s="19" t="s">
        <v>22</v>
      </c>
      <c r="V16" s="17"/>
      <c r="W16" s="50" t="s">
        <v>19</v>
      </c>
      <c r="X16" s="50"/>
      <c r="Y16" s="17"/>
      <c r="Z16" s="17"/>
      <c r="AA16" s="18" t="s">
        <v>17</v>
      </c>
      <c r="AB16" s="16"/>
    </row>
    <row r="17" spans="1:28" ht="15.75" customHeight="1">
      <c r="A17" s="3"/>
      <c r="B17" s="59" t="s">
        <v>21</v>
      </c>
      <c r="C17" s="59"/>
      <c r="D17" s="63"/>
      <c r="E17" s="17"/>
      <c r="F17" s="17">
        <v>639</v>
      </c>
      <c r="G17" s="17"/>
      <c r="H17" s="17"/>
      <c r="I17" s="17">
        <f>SUM(K17:O17)</f>
        <v>4474</v>
      </c>
      <c r="J17" s="17"/>
      <c r="K17" s="50">
        <v>2258</v>
      </c>
      <c r="L17" s="50"/>
      <c r="M17" s="17"/>
      <c r="N17" s="50">
        <v>2216</v>
      </c>
      <c r="O17" s="50"/>
      <c r="P17" s="17"/>
      <c r="Q17" s="17"/>
      <c r="R17" s="19" t="s">
        <v>18</v>
      </c>
      <c r="S17" s="17"/>
      <c r="T17" s="17"/>
      <c r="U17" s="19" t="s">
        <v>18</v>
      </c>
      <c r="V17" s="17"/>
      <c r="W17" s="54">
        <f>I17/F17</f>
        <v>7.001564945226917</v>
      </c>
      <c r="X17" s="54"/>
      <c r="Y17" s="17"/>
      <c r="Z17" s="17"/>
      <c r="AA17" s="18" t="s">
        <v>20</v>
      </c>
      <c r="AB17" s="16"/>
    </row>
    <row r="18" spans="1:28" ht="15.75" customHeight="1">
      <c r="A18" s="3"/>
      <c r="B18" s="59" t="s">
        <v>26</v>
      </c>
      <c r="C18" s="59"/>
      <c r="D18" s="63"/>
      <c r="E18" s="17"/>
      <c r="F18" s="19">
        <v>1956</v>
      </c>
      <c r="G18" s="17"/>
      <c r="H18" s="50">
        <f>SUM(K18:O18)</f>
        <v>10188</v>
      </c>
      <c r="I18" s="50"/>
      <c r="J18" s="17"/>
      <c r="K18" s="50">
        <v>5081</v>
      </c>
      <c r="L18" s="50"/>
      <c r="M18" s="17"/>
      <c r="N18" s="50">
        <v>5107</v>
      </c>
      <c r="O18" s="50"/>
      <c r="P18" s="17"/>
      <c r="Q18" s="19"/>
      <c r="R18" s="19">
        <v>166</v>
      </c>
      <c r="S18" s="17"/>
      <c r="T18" s="19"/>
      <c r="U18" s="20">
        <v>1.7</v>
      </c>
      <c r="V18" s="17"/>
      <c r="W18" s="54">
        <f>H18/F18</f>
        <v>5.208588957055214</v>
      </c>
      <c r="X18" s="54"/>
      <c r="Y18" s="17"/>
      <c r="Z18" s="19"/>
      <c r="AA18" s="19">
        <v>578</v>
      </c>
      <c r="AB18" s="16"/>
    </row>
    <row r="19" spans="1:28" ht="15.75" customHeight="1">
      <c r="A19" s="3"/>
      <c r="B19" s="62" t="str">
        <f>+"  　"&amp;40</f>
        <v>  　40</v>
      </c>
      <c r="C19" s="62"/>
      <c r="D19" s="45"/>
      <c r="E19" s="19"/>
      <c r="F19" s="19">
        <v>5111</v>
      </c>
      <c r="G19" s="19"/>
      <c r="H19" s="50">
        <f>SUM(K19:O19)</f>
        <v>17502</v>
      </c>
      <c r="I19" s="50"/>
      <c r="J19" s="19"/>
      <c r="K19" s="50">
        <v>8953</v>
      </c>
      <c r="L19" s="50"/>
      <c r="M19" s="19"/>
      <c r="N19" s="50">
        <v>8549</v>
      </c>
      <c r="O19" s="50"/>
      <c r="P19" s="19"/>
      <c r="Q19" s="19"/>
      <c r="R19" s="19">
        <v>2268</v>
      </c>
      <c r="S19" s="19"/>
      <c r="T19" s="20"/>
      <c r="U19" s="20">
        <v>14.9</v>
      </c>
      <c r="V19" s="19"/>
      <c r="W19" s="54">
        <f>H19/F19</f>
        <v>3.4243787908432792</v>
      </c>
      <c r="X19" s="54"/>
      <c r="Y19" s="19"/>
      <c r="Z19" s="19"/>
      <c r="AA19" s="19">
        <v>994</v>
      </c>
      <c r="AB19" s="16"/>
    </row>
    <row r="20" spans="1:28" ht="15.75" customHeight="1">
      <c r="A20" s="3"/>
      <c r="B20" s="62" t="str">
        <f>+"  　"&amp;50</f>
        <v>  　50</v>
      </c>
      <c r="C20" s="62"/>
      <c r="D20" s="45"/>
      <c r="E20" s="52">
        <v>13220</v>
      </c>
      <c r="F20" s="53"/>
      <c r="G20" s="19"/>
      <c r="H20" s="50">
        <f aca="true" t="shared" si="0" ref="H20:H40">SUM(K20:O20)</f>
        <v>42772</v>
      </c>
      <c r="I20" s="50"/>
      <c r="J20" s="19"/>
      <c r="K20" s="50">
        <v>22160</v>
      </c>
      <c r="L20" s="50"/>
      <c r="M20" s="19"/>
      <c r="N20" s="50">
        <v>20612</v>
      </c>
      <c r="O20" s="50"/>
      <c r="P20" s="19"/>
      <c r="Q20" s="19"/>
      <c r="R20" s="19">
        <v>1350</v>
      </c>
      <c r="S20" s="19"/>
      <c r="T20" s="20"/>
      <c r="U20" s="20">
        <v>3.3</v>
      </c>
      <c r="V20" s="19"/>
      <c r="W20" s="54">
        <f aca="true" t="shared" si="1" ref="W20:W42">H20/E20</f>
        <v>3.2354009077155825</v>
      </c>
      <c r="X20" s="54"/>
      <c r="Y20" s="19"/>
      <c r="Z20" s="50">
        <v>2429</v>
      </c>
      <c r="AA20" s="50"/>
      <c r="AB20" s="16"/>
    </row>
    <row r="21" spans="1:28" ht="15.75" customHeight="1">
      <c r="A21" s="3"/>
      <c r="B21" s="62" t="str">
        <f>+"  　"&amp;60</f>
        <v>  　60</v>
      </c>
      <c r="C21" s="62"/>
      <c r="D21" s="45"/>
      <c r="E21" s="52">
        <v>15963</v>
      </c>
      <c r="F21" s="53"/>
      <c r="G21" s="19"/>
      <c r="H21" s="50">
        <f t="shared" si="0"/>
        <v>49722</v>
      </c>
      <c r="I21" s="50"/>
      <c r="J21" s="19"/>
      <c r="K21" s="50">
        <v>25564</v>
      </c>
      <c r="L21" s="50"/>
      <c r="M21" s="19"/>
      <c r="N21" s="50">
        <v>24158</v>
      </c>
      <c r="O21" s="50"/>
      <c r="P21" s="19"/>
      <c r="Q21" s="19"/>
      <c r="R21" s="19">
        <v>374</v>
      </c>
      <c r="S21" s="19"/>
      <c r="T21" s="20"/>
      <c r="U21" s="20">
        <v>0.8</v>
      </c>
      <c r="V21" s="19"/>
      <c r="W21" s="54">
        <f t="shared" si="1"/>
        <v>3.114828039842135</v>
      </c>
      <c r="X21" s="54"/>
      <c r="Y21" s="19"/>
      <c r="Z21" s="50">
        <v>2824</v>
      </c>
      <c r="AA21" s="50"/>
      <c r="AB21" s="16"/>
    </row>
    <row r="22" spans="1:28" ht="15.75" customHeight="1">
      <c r="A22" s="3"/>
      <c r="B22" s="62" t="str">
        <f>+"  　"&amp;61</f>
        <v>  　61</v>
      </c>
      <c r="C22" s="62"/>
      <c r="D22" s="45"/>
      <c r="E22" s="52">
        <v>16304</v>
      </c>
      <c r="F22" s="53"/>
      <c r="G22" s="19"/>
      <c r="H22" s="50">
        <f t="shared" si="0"/>
        <v>50291</v>
      </c>
      <c r="I22" s="50"/>
      <c r="J22" s="19"/>
      <c r="K22" s="50">
        <v>25778</v>
      </c>
      <c r="L22" s="50"/>
      <c r="M22" s="19"/>
      <c r="N22" s="50">
        <v>24513</v>
      </c>
      <c r="O22" s="50"/>
      <c r="P22" s="19"/>
      <c r="Q22" s="19"/>
      <c r="R22" s="19">
        <v>574</v>
      </c>
      <c r="S22" s="19"/>
      <c r="T22" s="20"/>
      <c r="U22" s="20">
        <v>1.2</v>
      </c>
      <c r="V22" s="19"/>
      <c r="W22" s="54">
        <f t="shared" si="1"/>
        <v>3.084580471050049</v>
      </c>
      <c r="X22" s="54"/>
      <c r="Y22" s="19"/>
      <c r="Z22" s="50">
        <v>2856</v>
      </c>
      <c r="AA22" s="50"/>
      <c r="AB22" s="16"/>
    </row>
    <row r="23" spans="1:28" ht="15.75" customHeight="1">
      <c r="A23" s="3"/>
      <c r="B23" s="62" t="str">
        <f>+"  　"&amp;62</f>
        <v>  　62</v>
      </c>
      <c r="C23" s="62"/>
      <c r="D23" s="45"/>
      <c r="E23" s="52">
        <v>16882</v>
      </c>
      <c r="F23" s="53"/>
      <c r="G23" s="19"/>
      <c r="H23" s="50">
        <f t="shared" si="0"/>
        <v>51341</v>
      </c>
      <c r="I23" s="50"/>
      <c r="J23" s="19"/>
      <c r="K23" s="50">
        <v>26261</v>
      </c>
      <c r="L23" s="50"/>
      <c r="M23" s="19"/>
      <c r="N23" s="50">
        <v>25080</v>
      </c>
      <c r="O23" s="50"/>
      <c r="P23" s="19"/>
      <c r="Q23" s="19"/>
      <c r="R23" s="19">
        <v>1045</v>
      </c>
      <c r="S23" s="19"/>
      <c r="T23" s="20"/>
      <c r="U23" s="20">
        <v>2.1</v>
      </c>
      <c r="V23" s="19"/>
      <c r="W23" s="54">
        <f t="shared" si="1"/>
        <v>3.0411681080440705</v>
      </c>
      <c r="X23" s="54"/>
      <c r="Y23" s="19"/>
      <c r="Z23" s="50">
        <v>2915</v>
      </c>
      <c r="AA23" s="50"/>
      <c r="AB23" s="16"/>
    </row>
    <row r="24" spans="1:28" ht="15.75" customHeight="1">
      <c r="A24" s="3"/>
      <c r="B24" s="62" t="str">
        <f>+"  　"&amp;63</f>
        <v>  　63</v>
      </c>
      <c r="C24" s="62"/>
      <c r="D24" s="45"/>
      <c r="E24" s="52">
        <v>17424</v>
      </c>
      <c r="F24" s="53"/>
      <c r="G24" s="19"/>
      <c r="H24" s="50">
        <f t="shared" si="0"/>
        <v>51984</v>
      </c>
      <c r="I24" s="50"/>
      <c r="J24" s="19"/>
      <c r="K24" s="50">
        <v>26641</v>
      </c>
      <c r="L24" s="50"/>
      <c r="M24" s="19"/>
      <c r="N24" s="50">
        <v>25343</v>
      </c>
      <c r="O24" s="50"/>
      <c r="P24" s="19"/>
      <c r="Q24" s="19"/>
      <c r="R24" s="19">
        <v>643</v>
      </c>
      <c r="S24" s="19"/>
      <c r="T24" s="20"/>
      <c r="U24" s="20">
        <v>1.3</v>
      </c>
      <c r="V24" s="19"/>
      <c r="W24" s="54">
        <f t="shared" si="1"/>
        <v>2.9834710743801653</v>
      </c>
      <c r="X24" s="54"/>
      <c r="Y24" s="19"/>
      <c r="Z24" s="50">
        <v>2952</v>
      </c>
      <c r="AA24" s="50"/>
      <c r="AB24" s="16"/>
    </row>
    <row r="25" spans="1:28" ht="15.75" customHeight="1">
      <c r="A25" s="3"/>
      <c r="B25" s="62" t="str">
        <f>+"  　"&amp;64</f>
        <v>  　64</v>
      </c>
      <c r="C25" s="62"/>
      <c r="D25" s="45"/>
      <c r="E25" s="52">
        <v>18279</v>
      </c>
      <c r="F25" s="53"/>
      <c r="G25" s="19"/>
      <c r="H25" s="50">
        <f t="shared" si="0"/>
        <v>53642</v>
      </c>
      <c r="I25" s="50"/>
      <c r="J25" s="19"/>
      <c r="K25" s="50">
        <v>27513</v>
      </c>
      <c r="L25" s="50"/>
      <c r="M25" s="19"/>
      <c r="N25" s="50">
        <v>26129</v>
      </c>
      <c r="O25" s="50"/>
      <c r="P25" s="19"/>
      <c r="Q25" s="19"/>
      <c r="R25" s="19">
        <v>1658</v>
      </c>
      <c r="S25" s="19"/>
      <c r="T25" s="20"/>
      <c r="U25" s="20">
        <v>3.2</v>
      </c>
      <c r="V25" s="19"/>
      <c r="W25" s="54">
        <f t="shared" si="1"/>
        <v>2.934624432408775</v>
      </c>
      <c r="X25" s="54"/>
      <c r="Y25" s="19"/>
      <c r="Z25" s="50">
        <v>3046</v>
      </c>
      <c r="AA25" s="50"/>
      <c r="AB25" s="16"/>
    </row>
    <row r="26" spans="1:28" ht="15.75" customHeight="1">
      <c r="A26" s="3"/>
      <c r="B26" s="62" t="s">
        <v>23</v>
      </c>
      <c r="C26" s="62"/>
      <c r="D26" s="45"/>
      <c r="E26" s="52">
        <v>19569</v>
      </c>
      <c r="F26" s="53"/>
      <c r="G26" s="19"/>
      <c r="H26" s="50">
        <f t="shared" si="0"/>
        <v>56502</v>
      </c>
      <c r="I26" s="50"/>
      <c r="J26" s="19"/>
      <c r="K26" s="50">
        <v>29019</v>
      </c>
      <c r="L26" s="50"/>
      <c r="M26" s="19"/>
      <c r="N26" s="50">
        <v>27483</v>
      </c>
      <c r="O26" s="50"/>
      <c r="P26" s="19"/>
      <c r="Q26" s="19"/>
      <c r="R26" s="19">
        <v>2860</v>
      </c>
      <c r="S26" s="19"/>
      <c r="T26" s="20"/>
      <c r="U26" s="20">
        <v>5.3</v>
      </c>
      <c r="V26" s="19"/>
      <c r="W26" s="54">
        <f t="shared" si="1"/>
        <v>2.8873217844550054</v>
      </c>
      <c r="X26" s="54"/>
      <c r="Y26" s="19"/>
      <c r="Z26" s="50">
        <v>3153</v>
      </c>
      <c r="AA26" s="50"/>
      <c r="AB26" s="16"/>
    </row>
    <row r="27" spans="1:28" ht="15.75" customHeight="1">
      <c r="A27" s="3"/>
      <c r="B27" s="62" t="str">
        <f>+"    "&amp;3</f>
        <v>    3</v>
      </c>
      <c r="C27" s="62"/>
      <c r="D27" s="45"/>
      <c r="E27" s="52">
        <v>20453</v>
      </c>
      <c r="F27" s="53"/>
      <c r="G27" s="19"/>
      <c r="H27" s="50">
        <f t="shared" si="0"/>
        <v>58103</v>
      </c>
      <c r="I27" s="50"/>
      <c r="J27" s="19"/>
      <c r="K27" s="50">
        <v>29947</v>
      </c>
      <c r="L27" s="50"/>
      <c r="M27" s="19"/>
      <c r="N27" s="50">
        <v>28156</v>
      </c>
      <c r="O27" s="50"/>
      <c r="P27" s="19"/>
      <c r="Q27" s="50">
        <v>1601</v>
      </c>
      <c r="R27" s="50"/>
      <c r="S27" s="19"/>
      <c r="T27" s="40">
        <v>2.8</v>
      </c>
      <c r="U27" s="40"/>
      <c r="V27" s="19"/>
      <c r="W27" s="54">
        <f t="shared" si="1"/>
        <v>2.8408057497677603</v>
      </c>
      <c r="X27" s="54"/>
      <c r="Y27" s="19"/>
      <c r="Z27" s="50">
        <v>3242</v>
      </c>
      <c r="AA27" s="50"/>
      <c r="AB27" s="16"/>
    </row>
    <row r="28" spans="1:28" ht="15.75" customHeight="1">
      <c r="A28" s="3"/>
      <c r="B28" s="62" t="str">
        <f>+"    "&amp;4</f>
        <v>    4</v>
      </c>
      <c r="C28" s="62"/>
      <c r="D28" s="45"/>
      <c r="E28" s="52">
        <v>21185</v>
      </c>
      <c r="F28" s="53"/>
      <c r="G28" s="19"/>
      <c r="H28" s="50">
        <f t="shared" si="0"/>
        <v>58774</v>
      </c>
      <c r="I28" s="50"/>
      <c r="J28" s="19"/>
      <c r="K28" s="50">
        <v>30358</v>
      </c>
      <c r="L28" s="50"/>
      <c r="M28" s="19"/>
      <c r="N28" s="50">
        <v>28416</v>
      </c>
      <c r="O28" s="50"/>
      <c r="P28" s="19"/>
      <c r="Q28" s="50">
        <v>671</v>
      </c>
      <c r="R28" s="50"/>
      <c r="S28" s="19"/>
      <c r="T28" s="40">
        <v>1.2</v>
      </c>
      <c r="U28" s="40"/>
      <c r="V28" s="19"/>
      <c r="W28" s="54">
        <f t="shared" si="1"/>
        <v>2.7743214538588625</v>
      </c>
      <c r="X28" s="54"/>
      <c r="Y28" s="19"/>
      <c r="Z28" s="50">
        <v>3271</v>
      </c>
      <c r="AA28" s="50"/>
      <c r="AB28" s="16"/>
    </row>
    <row r="29" spans="1:28" ht="15.75" customHeight="1">
      <c r="A29" s="3"/>
      <c r="B29" s="62" t="str">
        <f>+"    "&amp;5</f>
        <v>    5</v>
      </c>
      <c r="C29" s="62"/>
      <c r="D29" s="45"/>
      <c r="E29" s="52">
        <v>22400</v>
      </c>
      <c r="F29" s="53"/>
      <c r="G29" s="19"/>
      <c r="H29" s="50">
        <f t="shared" si="0"/>
        <v>60728</v>
      </c>
      <c r="I29" s="50"/>
      <c r="J29" s="19"/>
      <c r="K29" s="50">
        <v>31534</v>
      </c>
      <c r="L29" s="50"/>
      <c r="M29" s="19"/>
      <c r="N29" s="50">
        <v>29194</v>
      </c>
      <c r="O29" s="50"/>
      <c r="P29" s="19"/>
      <c r="Q29" s="50">
        <v>1954</v>
      </c>
      <c r="R29" s="50"/>
      <c r="S29" s="19"/>
      <c r="T29" s="40">
        <v>3.3</v>
      </c>
      <c r="U29" s="40"/>
      <c r="V29" s="19"/>
      <c r="W29" s="54">
        <f t="shared" si="1"/>
        <v>2.7110714285714286</v>
      </c>
      <c r="X29" s="54"/>
      <c r="Y29" s="19"/>
      <c r="Z29" s="50">
        <v>3379</v>
      </c>
      <c r="AA29" s="50"/>
      <c r="AB29" s="16"/>
    </row>
    <row r="30" spans="1:28" ht="15.75" customHeight="1">
      <c r="A30" s="3"/>
      <c r="B30" s="62" t="str">
        <f>+"    "&amp;6</f>
        <v>    6</v>
      </c>
      <c r="C30" s="62"/>
      <c r="D30" s="45"/>
      <c r="E30" s="52">
        <v>23088</v>
      </c>
      <c r="F30" s="53"/>
      <c r="G30" s="19"/>
      <c r="H30" s="50">
        <f t="shared" si="0"/>
        <v>61656</v>
      </c>
      <c r="I30" s="50"/>
      <c r="J30" s="19"/>
      <c r="K30" s="50">
        <v>32003</v>
      </c>
      <c r="L30" s="50"/>
      <c r="M30" s="19"/>
      <c r="N30" s="50">
        <v>29653</v>
      </c>
      <c r="O30" s="50"/>
      <c r="P30" s="19"/>
      <c r="Q30" s="50">
        <v>928</v>
      </c>
      <c r="R30" s="50"/>
      <c r="S30" s="19"/>
      <c r="T30" s="40">
        <v>1.5</v>
      </c>
      <c r="U30" s="40"/>
      <c r="V30" s="19"/>
      <c r="W30" s="54">
        <f t="shared" si="1"/>
        <v>2.6704781704781704</v>
      </c>
      <c r="X30" s="54"/>
      <c r="Y30" s="19"/>
      <c r="Z30" s="50">
        <v>3431</v>
      </c>
      <c r="AA30" s="50"/>
      <c r="AB30" s="16"/>
    </row>
    <row r="31" spans="1:28" ht="15.75" customHeight="1">
      <c r="A31" s="3"/>
      <c r="B31" s="62" t="str">
        <f>+"    "&amp;7</f>
        <v>    7</v>
      </c>
      <c r="C31" s="62"/>
      <c r="D31" s="45"/>
      <c r="E31" s="52">
        <v>23070</v>
      </c>
      <c r="F31" s="53"/>
      <c r="G31" s="19"/>
      <c r="H31" s="50">
        <f t="shared" si="0"/>
        <v>61465</v>
      </c>
      <c r="I31" s="50"/>
      <c r="J31" s="19"/>
      <c r="K31" s="50">
        <v>31790</v>
      </c>
      <c r="L31" s="50"/>
      <c r="M31" s="19"/>
      <c r="N31" s="50">
        <v>29675</v>
      </c>
      <c r="O31" s="50"/>
      <c r="P31" s="19"/>
      <c r="Q31" s="51">
        <f>AC31-191</f>
        <v>-191</v>
      </c>
      <c r="R31" s="51"/>
      <c r="S31" s="19"/>
      <c r="T31" s="40">
        <v>-0.3</v>
      </c>
      <c r="U31" s="40"/>
      <c r="V31" s="19"/>
      <c r="W31" s="54">
        <f t="shared" si="1"/>
        <v>2.664282618118769</v>
      </c>
      <c r="X31" s="54"/>
      <c r="Y31" s="19"/>
      <c r="Z31" s="50">
        <v>3420</v>
      </c>
      <c r="AA31" s="50"/>
      <c r="AB31" s="16"/>
    </row>
    <row r="32" spans="1:28" ht="15.75" customHeight="1">
      <c r="A32" s="3"/>
      <c r="B32" s="62" t="str">
        <f>+"    "&amp;8</f>
        <v>    8</v>
      </c>
      <c r="C32" s="62"/>
      <c r="D32" s="45"/>
      <c r="E32" s="52">
        <v>23629</v>
      </c>
      <c r="F32" s="53"/>
      <c r="G32" s="19"/>
      <c r="H32" s="50">
        <f t="shared" si="0"/>
        <v>62172</v>
      </c>
      <c r="I32" s="50"/>
      <c r="J32" s="19"/>
      <c r="K32" s="50">
        <v>32033</v>
      </c>
      <c r="L32" s="50"/>
      <c r="M32" s="19"/>
      <c r="N32" s="50">
        <v>30139</v>
      </c>
      <c r="O32" s="50"/>
      <c r="P32" s="19"/>
      <c r="Q32" s="50">
        <v>707</v>
      </c>
      <c r="R32" s="50"/>
      <c r="S32" s="22"/>
      <c r="T32" s="40">
        <v>1.2</v>
      </c>
      <c r="U32" s="40"/>
      <c r="V32" s="19"/>
      <c r="W32" s="54">
        <f t="shared" si="1"/>
        <v>2.63117355791612</v>
      </c>
      <c r="X32" s="54"/>
      <c r="Y32" s="19"/>
      <c r="Z32" s="50">
        <v>3460</v>
      </c>
      <c r="AA32" s="50"/>
      <c r="AB32" s="16"/>
    </row>
    <row r="33" spans="1:28" ht="15.75" customHeight="1">
      <c r="A33" s="3"/>
      <c r="B33" s="62" t="str">
        <f>+"    "&amp;9</f>
        <v>    9</v>
      </c>
      <c r="C33" s="62"/>
      <c r="D33" s="45"/>
      <c r="E33" s="52">
        <v>24281</v>
      </c>
      <c r="F33" s="53"/>
      <c r="G33" s="19"/>
      <c r="H33" s="50">
        <f t="shared" si="0"/>
        <v>63359</v>
      </c>
      <c r="I33" s="50"/>
      <c r="J33" s="19"/>
      <c r="K33" s="50">
        <v>32564</v>
      </c>
      <c r="L33" s="50"/>
      <c r="M33" s="19"/>
      <c r="N33" s="50">
        <v>30795</v>
      </c>
      <c r="O33" s="50"/>
      <c r="P33" s="19"/>
      <c r="Q33" s="50">
        <v>1187</v>
      </c>
      <c r="R33" s="50"/>
      <c r="S33" s="19"/>
      <c r="T33" s="40">
        <v>1.9</v>
      </c>
      <c r="U33" s="40"/>
      <c r="V33" s="19"/>
      <c r="W33" s="54">
        <f t="shared" si="1"/>
        <v>2.609406531856184</v>
      </c>
      <c r="X33" s="54"/>
      <c r="Y33" s="19"/>
      <c r="Z33" s="50">
        <v>3526</v>
      </c>
      <c r="AA33" s="50"/>
      <c r="AB33" s="16"/>
    </row>
    <row r="34" spans="1:28" ht="15.75" customHeight="1">
      <c r="A34" s="3"/>
      <c r="B34" s="62" t="str">
        <f>+"    "&amp;10</f>
        <v>    10</v>
      </c>
      <c r="C34" s="62"/>
      <c r="D34" s="45"/>
      <c r="E34" s="52">
        <v>24829</v>
      </c>
      <c r="F34" s="53"/>
      <c r="G34" s="19"/>
      <c r="H34" s="50">
        <f t="shared" si="0"/>
        <v>64007</v>
      </c>
      <c r="I34" s="50"/>
      <c r="J34" s="19"/>
      <c r="K34" s="50">
        <v>32914</v>
      </c>
      <c r="L34" s="50"/>
      <c r="M34" s="19"/>
      <c r="N34" s="50">
        <v>31093</v>
      </c>
      <c r="O34" s="50"/>
      <c r="P34" s="19"/>
      <c r="Q34" s="50">
        <v>648</v>
      </c>
      <c r="R34" s="50"/>
      <c r="S34" s="19"/>
      <c r="T34" s="40">
        <v>1</v>
      </c>
      <c r="U34" s="40"/>
      <c r="V34" s="19"/>
      <c r="W34" s="54">
        <f t="shared" si="1"/>
        <v>2.577912924402916</v>
      </c>
      <c r="X34" s="54"/>
      <c r="Y34" s="19"/>
      <c r="Z34" s="50">
        <v>3562</v>
      </c>
      <c r="AA34" s="50"/>
      <c r="AB34" s="16"/>
    </row>
    <row r="35" spans="1:28" ht="15.75" customHeight="1">
      <c r="A35" s="3"/>
      <c r="B35" s="62" t="str">
        <f>+"    "&amp;11</f>
        <v>    11</v>
      </c>
      <c r="C35" s="62"/>
      <c r="D35" s="45"/>
      <c r="E35" s="52">
        <v>25496</v>
      </c>
      <c r="F35" s="53"/>
      <c r="G35" s="19"/>
      <c r="H35" s="50">
        <f t="shared" si="0"/>
        <v>64960</v>
      </c>
      <c r="I35" s="50"/>
      <c r="J35" s="19"/>
      <c r="K35" s="50">
        <v>33379</v>
      </c>
      <c r="L35" s="50"/>
      <c r="M35" s="19"/>
      <c r="N35" s="50">
        <v>31581</v>
      </c>
      <c r="O35" s="50"/>
      <c r="P35" s="19"/>
      <c r="Q35" s="50">
        <v>953</v>
      </c>
      <c r="R35" s="50"/>
      <c r="S35" s="19"/>
      <c r="T35" s="40">
        <v>1.4</v>
      </c>
      <c r="U35" s="40"/>
      <c r="V35" s="19"/>
      <c r="W35" s="54">
        <f t="shared" si="1"/>
        <v>2.547850643238155</v>
      </c>
      <c r="X35" s="54"/>
      <c r="Y35" s="19"/>
      <c r="Z35" s="50">
        <v>3615</v>
      </c>
      <c r="AA35" s="50"/>
      <c r="AB35" s="16"/>
    </row>
    <row r="36" spans="1:28" ht="15.75" customHeight="1">
      <c r="A36" s="3"/>
      <c r="B36" s="62" t="str">
        <f>+"    "&amp;12</f>
        <v>    12</v>
      </c>
      <c r="C36" s="62"/>
      <c r="D36" s="45"/>
      <c r="E36" s="52">
        <v>26378</v>
      </c>
      <c r="F36" s="53"/>
      <c r="G36" s="19"/>
      <c r="H36" s="50">
        <f t="shared" si="0"/>
        <v>66842</v>
      </c>
      <c r="I36" s="50"/>
      <c r="J36" s="19"/>
      <c r="K36" s="50">
        <v>34375</v>
      </c>
      <c r="L36" s="50"/>
      <c r="M36" s="19"/>
      <c r="N36" s="50">
        <v>32467</v>
      </c>
      <c r="O36" s="50"/>
      <c r="P36" s="19"/>
      <c r="Q36" s="50">
        <v>1882</v>
      </c>
      <c r="R36" s="50"/>
      <c r="S36" s="19"/>
      <c r="T36" s="40">
        <v>2.9</v>
      </c>
      <c r="U36" s="40"/>
      <c r="V36" s="19"/>
      <c r="W36" s="54">
        <f t="shared" si="1"/>
        <v>2.5340056107362194</v>
      </c>
      <c r="X36" s="54"/>
      <c r="Y36" s="19"/>
      <c r="Z36" s="50">
        <v>3720</v>
      </c>
      <c r="AA36" s="50"/>
      <c r="AB36" s="16"/>
    </row>
    <row r="37" spans="1:28" ht="15.75" customHeight="1">
      <c r="A37" s="3"/>
      <c r="B37" s="62" t="str">
        <f>+"    "&amp;13</f>
        <v>    13</v>
      </c>
      <c r="C37" s="62"/>
      <c r="D37" s="45"/>
      <c r="E37" s="52">
        <v>27194</v>
      </c>
      <c r="F37" s="53"/>
      <c r="G37" s="19"/>
      <c r="H37" s="50">
        <f t="shared" si="0"/>
        <v>68508</v>
      </c>
      <c r="I37" s="50"/>
      <c r="J37" s="19"/>
      <c r="K37" s="50">
        <v>35156</v>
      </c>
      <c r="L37" s="50"/>
      <c r="M37" s="19"/>
      <c r="N37" s="50">
        <v>33352</v>
      </c>
      <c r="O37" s="50"/>
      <c r="P37" s="19"/>
      <c r="Q37" s="50">
        <v>1666</v>
      </c>
      <c r="R37" s="50"/>
      <c r="S37" s="19"/>
      <c r="T37" s="40">
        <v>2.5</v>
      </c>
      <c r="U37" s="40"/>
      <c r="V37" s="19"/>
      <c r="W37" s="54">
        <f t="shared" si="1"/>
        <v>2.519232183569905</v>
      </c>
      <c r="X37" s="54"/>
      <c r="Y37" s="19"/>
      <c r="Z37" s="50">
        <v>3812</v>
      </c>
      <c r="AA37" s="50"/>
      <c r="AB37" s="16"/>
    </row>
    <row r="38" spans="1:28" ht="15.75" customHeight="1">
      <c r="A38" s="3"/>
      <c r="B38" s="62" t="str">
        <f>+"    "&amp;14</f>
        <v>    14</v>
      </c>
      <c r="C38" s="62"/>
      <c r="D38" s="45"/>
      <c r="E38" s="52">
        <v>28027</v>
      </c>
      <c r="F38" s="53"/>
      <c r="G38" s="19"/>
      <c r="H38" s="50">
        <f t="shared" si="0"/>
        <v>69735</v>
      </c>
      <c r="I38" s="50"/>
      <c r="J38" s="19"/>
      <c r="K38" s="50">
        <v>35774</v>
      </c>
      <c r="L38" s="50"/>
      <c r="M38" s="19"/>
      <c r="N38" s="50">
        <v>33961</v>
      </c>
      <c r="O38" s="50"/>
      <c r="P38" s="19"/>
      <c r="Q38" s="50">
        <v>1227</v>
      </c>
      <c r="R38" s="50"/>
      <c r="S38" s="19"/>
      <c r="T38" s="40">
        <v>1.8</v>
      </c>
      <c r="U38" s="40"/>
      <c r="V38" s="19"/>
      <c r="W38" s="54">
        <f t="shared" si="1"/>
        <v>2.488136439861562</v>
      </c>
      <c r="X38" s="54"/>
      <c r="Y38" s="19"/>
      <c r="Z38" s="50">
        <v>3881</v>
      </c>
      <c r="AA38" s="50"/>
      <c r="AB38" s="16"/>
    </row>
    <row r="39" spans="1:28" ht="15.75" customHeight="1">
      <c r="A39" s="3"/>
      <c r="B39" s="62" t="str">
        <f>+"    "&amp;15</f>
        <v>    15</v>
      </c>
      <c r="C39" s="62"/>
      <c r="D39" s="45"/>
      <c r="E39" s="52">
        <v>28910</v>
      </c>
      <c r="F39" s="53"/>
      <c r="G39" s="21"/>
      <c r="H39" s="50">
        <f t="shared" si="0"/>
        <v>71426</v>
      </c>
      <c r="I39" s="50"/>
      <c r="J39" s="21"/>
      <c r="K39" s="50">
        <v>36666</v>
      </c>
      <c r="L39" s="50"/>
      <c r="M39" s="21"/>
      <c r="N39" s="50">
        <v>34760</v>
      </c>
      <c r="O39" s="50"/>
      <c r="P39" s="21"/>
      <c r="Q39" s="50">
        <v>1691</v>
      </c>
      <c r="R39" s="50"/>
      <c r="S39" s="21"/>
      <c r="T39" s="40">
        <v>2.4</v>
      </c>
      <c r="U39" s="40"/>
      <c r="V39" s="21"/>
      <c r="W39" s="54">
        <f t="shared" si="1"/>
        <v>2.4706329989622966</v>
      </c>
      <c r="X39" s="54"/>
      <c r="Y39" s="21"/>
      <c r="Z39" s="50">
        <v>3975</v>
      </c>
      <c r="AA39" s="50"/>
      <c r="AB39" s="16"/>
    </row>
    <row r="40" spans="1:28" ht="15.75" customHeight="1">
      <c r="A40" s="3"/>
      <c r="B40" s="62" t="str">
        <f>+"    "&amp;16</f>
        <v>    16</v>
      </c>
      <c r="C40" s="62"/>
      <c r="D40" s="45"/>
      <c r="E40" s="52">
        <v>29835</v>
      </c>
      <c r="F40" s="53"/>
      <c r="G40" s="28"/>
      <c r="H40" s="50">
        <f t="shared" si="0"/>
        <v>73520</v>
      </c>
      <c r="I40" s="50"/>
      <c r="J40" s="28"/>
      <c r="K40" s="50">
        <v>37639</v>
      </c>
      <c r="L40" s="50"/>
      <c r="M40" s="28"/>
      <c r="N40" s="50">
        <v>35881</v>
      </c>
      <c r="O40" s="50"/>
      <c r="P40" s="28"/>
      <c r="Q40" s="50">
        <v>2094</v>
      </c>
      <c r="R40" s="50"/>
      <c r="S40" s="28"/>
      <c r="T40" s="40">
        <v>2.9</v>
      </c>
      <c r="U40" s="40"/>
      <c r="V40" s="28"/>
      <c r="W40" s="54">
        <f t="shared" si="1"/>
        <v>2.4642198759845817</v>
      </c>
      <c r="X40" s="54"/>
      <c r="Y40" s="28"/>
      <c r="Z40" s="50">
        <v>4091</v>
      </c>
      <c r="AA40" s="50"/>
      <c r="AB40" s="23"/>
    </row>
    <row r="41" spans="1:28" ht="15.75" customHeight="1">
      <c r="A41" s="3"/>
      <c r="B41" s="62" t="str">
        <f>+"    "&amp;17</f>
        <v>    17</v>
      </c>
      <c r="C41" s="62"/>
      <c r="D41" s="45"/>
      <c r="E41" s="52">
        <v>30509</v>
      </c>
      <c r="F41" s="53"/>
      <c r="G41" s="28"/>
      <c r="H41" s="50">
        <v>74786</v>
      </c>
      <c r="I41" s="50"/>
      <c r="J41" s="28"/>
      <c r="K41" s="50">
        <v>38230</v>
      </c>
      <c r="L41" s="50"/>
      <c r="M41" s="28"/>
      <c r="N41" s="50">
        <v>36556</v>
      </c>
      <c r="O41" s="50"/>
      <c r="P41" s="28"/>
      <c r="Q41" s="50">
        <v>1266</v>
      </c>
      <c r="R41" s="50"/>
      <c r="S41" s="28"/>
      <c r="T41" s="40">
        <v>1.7</v>
      </c>
      <c r="U41" s="40"/>
      <c r="V41" s="28"/>
      <c r="W41" s="54">
        <f t="shared" si="1"/>
        <v>2.4512766724573076</v>
      </c>
      <c r="X41" s="54"/>
      <c r="Y41" s="28"/>
      <c r="Z41" s="50">
        <v>4162</v>
      </c>
      <c r="AA41" s="50"/>
      <c r="AB41" s="25"/>
    </row>
    <row r="42" spans="1:28" ht="15.75" customHeight="1">
      <c r="A42" s="3"/>
      <c r="B42" s="44" t="str">
        <f>+"    "&amp;18</f>
        <v>    18</v>
      </c>
      <c r="C42" s="44"/>
      <c r="D42" s="45"/>
      <c r="E42" s="66">
        <v>31032</v>
      </c>
      <c r="F42" s="41"/>
      <c r="G42" s="24"/>
      <c r="H42" s="41">
        <v>75726</v>
      </c>
      <c r="I42" s="41"/>
      <c r="J42" s="24"/>
      <c r="K42" s="41">
        <v>38699</v>
      </c>
      <c r="L42" s="41"/>
      <c r="M42" s="24"/>
      <c r="N42" s="41">
        <v>37027</v>
      </c>
      <c r="O42" s="41"/>
      <c r="P42" s="24"/>
      <c r="Q42" s="41">
        <v>940</v>
      </c>
      <c r="R42" s="41"/>
      <c r="S42" s="24"/>
      <c r="T42" s="49">
        <v>1.3</v>
      </c>
      <c r="U42" s="49"/>
      <c r="V42" s="24"/>
      <c r="W42" s="65">
        <f t="shared" si="1"/>
        <v>2.4402552204176335</v>
      </c>
      <c r="X42" s="65"/>
      <c r="Y42" s="24"/>
      <c r="Z42" s="47">
        <v>4214</v>
      </c>
      <c r="AA42" s="47"/>
      <c r="AB42" s="25"/>
    </row>
    <row r="43" spans="1:28" ht="15.75" customHeight="1">
      <c r="A43" s="3"/>
      <c r="B43" s="44" t="str">
        <f>+"    "&amp;19</f>
        <v>    19</v>
      </c>
      <c r="C43" s="44"/>
      <c r="D43" s="45"/>
      <c r="E43" s="66">
        <v>32348</v>
      </c>
      <c r="F43" s="41"/>
      <c r="G43" s="24"/>
      <c r="H43" s="41">
        <f>SUM(K43,N43)</f>
        <v>78461</v>
      </c>
      <c r="I43" s="41"/>
      <c r="J43" s="24"/>
      <c r="K43" s="41">
        <v>39983</v>
      </c>
      <c r="L43" s="41"/>
      <c r="M43" s="24"/>
      <c r="N43" s="41">
        <v>38478</v>
      </c>
      <c r="O43" s="41"/>
      <c r="P43" s="24"/>
      <c r="Q43" s="41">
        <f>H43-H42</f>
        <v>2735</v>
      </c>
      <c r="R43" s="41"/>
      <c r="S43" s="24"/>
      <c r="T43" s="49">
        <f>Q43/H42*100</f>
        <v>3.6117053587935453</v>
      </c>
      <c r="U43" s="49"/>
      <c r="V43" s="24"/>
      <c r="W43" s="43">
        <f>H43/E43</f>
        <v>2.425528626190182</v>
      </c>
      <c r="X43" s="43"/>
      <c r="Y43" s="24"/>
      <c r="Z43" s="47">
        <v>4366</v>
      </c>
      <c r="AA43" s="47"/>
      <c r="AB43" s="25"/>
    </row>
    <row r="44" spans="1:28" ht="15.75" customHeight="1">
      <c r="A44" s="3"/>
      <c r="B44" s="44" t="str">
        <f>+"    "&amp;20</f>
        <v>    20</v>
      </c>
      <c r="C44" s="44"/>
      <c r="D44" s="45"/>
      <c r="E44" s="47">
        <v>33156</v>
      </c>
      <c r="F44" s="47"/>
      <c r="G44" s="28"/>
      <c r="H44" s="41">
        <f>SUM(K44,N44)</f>
        <v>79664</v>
      </c>
      <c r="I44" s="41"/>
      <c r="J44" s="28"/>
      <c r="K44" s="47">
        <v>40523</v>
      </c>
      <c r="L44" s="47"/>
      <c r="M44" s="28"/>
      <c r="N44" s="47">
        <v>39141</v>
      </c>
      <c r="O44" s="47"/>
      <c r="P44" s="28"/>
      <c r="Q44" s="47">
        <f>H44-H43</f>
        <v>1203</v>
      </c>
      <c r="R44" s="47"/>
      <c r="S44" s="28"/>
      <c r="T44" s="49">
        <f>Q44/H43*100</f>
        <v>1.5332458163928575</v>
      </c>
      <c r="U44" s="49"/>
      <c r="V44" s="28"/>
      <c r="W44" s="48">
        <f>H44/E44</f>
        <v>2.4027023766437448</v>
      </c>
      <c r="X44" s="48"/>
      <c r="Y44" s="28"/>
      <c r="Z44" s="47">
        <v>4433</v>
      </c>
      <c r="AA44" s="47"/>
      <c r="AB44" s="25"/>
    </row>
    <row r="45" spans="1:28" ht="15.75" customHeight="1">
      <c r="A45" s="3"/>
      <c r="B45" s="44" t="str">
        <f>+"    "&amp;21</f>
        <v>    21</v>
      </c>
      <c r="C45" s="44"/>
      <c r="D45" s="45"/>
      <c r="E45" s="46">
        <v>33907</v>
      </c>
      <c r="F45" s="47"/>
      <c r="G45" s="28"/>
      <c r="H45" s="41">
        <v>81050</v>
      </c>
      <c r="I45" s="41"/>
      <c r="J45" s="28"/>
      <c r="K45" s="47">
        <v>41218</v>
      </c>
      <c r="L45" s="47"/>
      <c r="M45" s="28"/>
      <c r="N45" s="47">
        <v>39832</v>
      </c>
      <c r="O45" s="47"/>
      <c r="P45" s="28"/>
      <c r="Q45" s="47">
        <v>1386</v>
      </c>
      <c r="R45" s="47"/>
      <c r="S45" s="28"/>
      <c r="T45" s="49">
        <v>1.7</v>
      </c>
      <c r="U45" s="49"/>
      <c r="V45" s="28"/>
      <c r="W45" s="48">
        <v>2.39</v>
      </c>
      <c r="X45" s="48"/>
      <c r="Y45" s="28"/>
      <c r="Z45" s="47">
        <v>4510</v>
      </c>
      <c r="AA45" s="47"/>
      <c r="AB45" s="25"/>
    </row>
    <row r="46" spans="1:28" ht="15.75" customHeight="1">
      <c r="A46" s="3"/>
      <c r="B46" s="44" t="str">
        <f>+"    "&amp;22</f>
        <v>    22</v>
      </c>
      <c r="C46" s="44"/>
      <c r="D46" s="45"/>
      <c r="E46" s="67">
        <v>34505</v>
      </c>
      <c r="F46" s="67"/>
      <c r="G46" s="24"/>
      <c r="H46" s="68">
        <v>82029</v>
      </c>
      <c r="I46" s="68"/>
      <c r="J46" s="24"/>
      <c r="K46" s="67">
        <v>41712</v>
      </c>
      <c r="L46" s="67"/>
      <c r="M46" s="24"/>
      <c r="N46" s="67">
        <v>40317</v>
      </c>
      <c r="O46" s="67"/>
      <c r="P46" s="24"/>
      <c r="Q46" s="67">
        <v>979</v>
      </c>
      <c r="R46" s="67"/>
      <c r="S46" s="24"/>
      <c r="T46" s="69">
        <v>1.2</v>
      </c>
      <c r="U46" s="69"/>
      <c r="V46" s="24"/>
      <c r="W46" s="70">
        <v>2.38</v>
      </c>
      <c r="X46" s="70"/>
      <c r="Y46" s="24"/>
      <c r="Z46" s="67">
        <v>4565</v>
      </c>
      <c r="AA46" s="67"/>
      <c r="AB46" s="25"/>
    </row>
    <row r="47" spans="1:28" ht="15.75" customHeight="1">
      <c r="A47" s="3"/>
      <c r="B47" s="44" t="str">
        <f>+"    "&amp;23</f>
        <v>    23</v>
      </c>
      <c r="C47" s="44"/>
      <c r="D47" s="45"/>
      <c r="E47" s="46">
        <v>35298</v>
      </c>
      <c r="F47" s="47"/>
      <c r="G47" s="24"/>
      <c r="H47" s="41">
        <f>SUM(K47,N47)</f>
        <v>83575</v>
      </c>
      <c r="I47" s="41"/>
      <c r="J47" s="24"/>
      <c r="K47" s="47">
        <v>42399</v>
      </c>
      <c r="L47" s="47"/>
      <c r="M47" s="24"/>
      <c r="N47" s="47">
        <v>41176</v>
      </c>
      <c r="O47" s="47"/>
      <c r="P47" s="24"/>
      <c r="Q47" s="47">
        <f>H47-H46</f>
        <v>1546</v>
      </c>
      <c r="R47" s="47"/>
      <c r="S47" s="24"/>
      <c r="T47" s="49">
        <f>Q47/H46*100</f>
        <v>1.884699313657365</v>
      </c>
      <c r="U47" s="49"/>
      <c r="V47" s="24"/>
      <c r="W47" s="48">
        <f>H47/E47</f>
        <v>2.367697886565811</v>
      </c>
      <c r="X47" s="48"/>
      <c r="Y47" s="24"/>
      <c r="Z47" s="41">
        <f>H47/17.97</f>
        <v>4650.806900389538</v>
      </c>
      <c r="AA47" s="41"/>
      <c r="AB47" s="25"/>
    </row>
    <row r="48" spans="1:28" ht="15.75" customHeight="1">
      <c r="A48" s="3"/>
      <c r="B48" s="44" t="str">
        <f>+"    "&amp;24</f>
        <v>    24</v>
      </c>
      <c r="C48" s="44"/>
      <c r="D48" s="45"/>
      <c r="E48" s="46">
        <v>35594</v>
      </c>
      <c r="F48" s="47"/>
      <c r="G48" s="24"/>
      <c r="H48" s="41">
        <f>SUM(K48,N48)</f>
        <v>84274</v>
      </c>
      <c r="I48" s="41"/>
      <c r="J48" s="24"/>
      <c r="K48" s="41">
        <v>42722</v>
      </c>
      <c r="L48" s="41"/>
      <c r="M48" s="24"/>
      <c r="N48" s="41">
        <v>41552</v>
      </c>
      <c r="O48" s="41"/>
      <c r="P48" s="24"/>
      <c r="Q48" s="41">
        <f>H48-H47</f>
        <v>699</v>
      </c>
      <c r="R48" s="41"/>
      <c r="S48" s="24"/>
      <c r="T48" s="42">
        <f>Q48/H47*100</f>
        <v>0.836374513909662</v>
      </c>
      <c r="U48" s="42"/>
      <c r="V48" s="24"/>
      <c r="W48" s="43">
        <f>H48/E48</f>
        <v>2.367646232511097</v>
      </c>
      <c r="X48" s="43"/>
      <c r="Y48" s="24"/>
      <c r="Z48" s="41">
        <f>H48/17.97</f>
        <v>4689.705063995549</v>
      </c>
      <c r="AA48" s="41"/>
      <c r="AB48" s="25"/>
    </row>
    <row r="49" spans="1:28" ht="7.5" customHeight="1">
      <c r="A49" s="3"/>
      <c r="B49" s="35"/>
      <c r="C49" s="35"/>
      <c r="D49" s="36"/>
      <c r="E49" s="37"/>
      <c r="F49" s="37"/>
      <c r="G49" s="34"/>
      <c r="H49" s="34"/>
      <c r="I49" s="34"/>
      <c r="J49" s="34"/>
      <c r="K49" s="37"/>
      <c r="L49" s="37"/>
      <c r="M49" s="34"/>
      <c r="N49" s="37"/>
      <c r="O49" s="37"/>
      <c r="P49" s="34"/>
      <c r="Q49" s="37"/>
      <c r="R49" s="37"/>
      <c r="S49" s="34"/>
      <c r="T49" s="38"/>
      <c r="U49" s="38"/>
      <c r="V49" s="34"/>
      <c r="W49" s="39"/>
      <c r="X49" s="39"/>
      <c r="Y49" s="34"/>
      <c r="Z49" s="37"/>
      <c r="AA49" s="37"/>
      <c r="AB49" s="29"/>
    </row>
    <row r="50" spans="1:28" ht="15.75" customHeight="1">
      <c r="A50" s="3"/>
      <c r="B50" s="12"/>
      <c r="C50" s="12"/>
      <c r="D50" s="12"/>
      <c r="E50" s="30"/>
      <c r="F50" s="30"/>
      <c r="G50" s="28"/>
      <c r="H50" s="31"/>
      <c r="I50" s="31"/>
      <c r="J50" s="28"/>
      <c r="K50" s="30"/>
      <c r="L50" s="30"/>
      <c r="M50" s="28"/>
      <c r="N50" s="30"/>
      <c r="O50" s="30"/>
      <c r="P50" s="28"/>
      <c r="Q50" s="30"/>
      <c r="R50" s="30"/>
      <c r="S50" s="28"/>
      <c r="T50" s="32"/>
      <c r="U50" s="32"/>
      <c r="V50" s="28"/>
      <c r="W50" s="33"/>
      <c r="X50" s="33"/>
      <c r="Y50" s="28"/>
      <c r="Z50" s="30"/>
      <c r="AA50" s="30"/>
      <c r="AB50" s="25"/>
    </row>
    <row r="51" spans="1:28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6"/>
      <c r="R51" s="26"/>
      <c r="S51" s="3"/>
      <c r="T51" s="27"/>
      <c r="U51" s="27"/>
      <c r="V51" s="3"/>
      <c r="W51" s="3"/>
      <c r="X51" s="3"/>
      <c r="Y51" s="3"/>
      <c r="Z51" s="3"/>
      <c r="AA51" s="3"/>
      <c r="AB51" s="3"/>
    </row>
    <row r="52" spans="1:28" ht="13.5">
      <c r="A52" s="3"/>
      <c r="B52" s="64" t="s">
        <v>24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3"/>
      <c r="W52" s="3"/>
      <c r="X52" s="3"/>
      <c r="Y52" s="3"/>
      <c r="Z52" s="3"/>
      <c r="AA52" s="3"/>
      <c r="AB52" s="3"/>
    </row>
    <row r="53" spans="1:28" ht="13.5">
      <c r="A53" s="3"/>
      <c r="B53" s="3"/>
      <c r="C53" s="64" t="s">
        <v>25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</sheetData>
  <mergeCells count="282">
    <mergeCell ref="Z20:AA20"/>
    <mergeCell ref="B46:D46"/>
    <mergeCell ref="E46:F46"/>
    <mergeCell ref="H46:I46"/>
    <mergeCell ref="K46:L46"/>
    <mergeCell ref="Z46:AA46"/>
    <mergeCell ref="N46:O46"/>
    <mergeCell ref="Q46:R46"/>
    <mergeCell ref="T46:U46"/>
    <mergeCell ref="W46:X46"/>
    <mergeCell ref="Z43:AA43"/>
    <mergeCell ref="N43:O43"/>
    <mergeCell ref="Q43:R43"/>
    <mergeCell ref="T43:U43"/>
    <mergeCell ref="W43:X43"/>
    <mergeCell ref="B43:D43"/>
    <mergeCell ref="E43:F43"/>
    <mergeCell ref="H43:I43"/>
    <mergeCell ref="K43:L43"/>
    <mergeCell ref="Z42:AA42"/>
    <mergeCell ref="Z40:AA40"/>
    <mergeCell ref="E40:F40"/>
    <mergeCell ref="H40:I40"/>
    <mergeCell ref="K40:L40"/>
    <mergeCell ref="N40:O40"/>
    <mergeCell ref="Q40:R40"/>
    <mergeCell ref="Z41:AA41"/>
    <mergeCell ref="E42:F42"/>
    <mergeCell ref="K42:L42"/>
    <mergeCell ref="C53:M53"/>
    <mergeCell ref="B52:U52"/>
    <mergeCell ref="W40:X40"/>
    <mergeCell ref="B41:D41"/>
    <mergeCell ref="E41:F41"/>
    <mergeCell ref="K41:L41"/>
    <mergeCell ref="N41:O41"/>
    <mergeCell ref="W41:X41"/>
    <mergeCell ref="B42:D42"/>
    <mergeCell ref="W42:X42"/>
    <mergeCell ref="H41:I41"/>
    <mergeCell ref="B40:D40"/>
    <mergeCell ref="B34:D34"/>
    <mergeCell ref="B35:D35"/>
    <mergeCell ref="B36:D36"/>
    <mergeCell ref="B37:D37"/>
    <mergeCell ref="E36:F36"/>
    <mergeCell ref="E38:F38"/>
    <mergeCell ref="E39:F39"/>
    <mergeCell ref="H39:I39"/>
    <mergeCell ref="B27:D27"/>
    <mergeCell ref="B38:D38"/>
    <mergeCell ref="B39:D39"/>
    <mergeCell ref="B32:D32"/>
    <mergeCell ref="B28:D28"/>
    <mergeCell ref="A1:C1"/>
    <mergeCell ref="B19:D19"/>
    <mergeCell ref="B20:D20"/>
    <mergeCell ref="C7:F7"/>
    <mergeCell ref="C11:C12"/>
    <mergeCell ref="B16:D16"/>
    <mergeCell ref="E20:F20"/>
    <mergeCell ref="F11:F12"/>
    <mergeCell ref="B23:D23"/>
    <mergeCell ref="B24:D24"/>
    <mergeCell ref="K16:L16"/>
    <mergeCell ref="B21:D21"/>
    <mergeCell ref="B22:D22"/>
    <mergeCell ref="H18:I18"/>
    <mergeCell ref="B17:D17"/>
    <mergeCell ref="B18:D18"/>
    <mergeCell ref="H24:I24"/>
    <mergeCell ref="K24:L24"/>
    <mergeCell ref="B25:D25"/>
    <mergeCell ref="B26:D26"/>
    <mergeCell ref="H37:I37"/>
    <mergeCell ref="E37:F37"/>
    <mergeCell ref="B31:D31"/>
    <mergeCell ref="B29:D29"/>
    <mergeCell ref="B33:D33"/>
    <mergeCell ref="E25:F25"/>
    <mergeCell ref="H25:I25"/>
    <mergeCell ref="E27:F27"/>
    <mergeCell ref="Z32:AA32"/>
    <mergeCell ref="E33:F33"/>
    <mergeCell ref="E34:F34"/>
    <mergeCell ref="Z36:AA36"/>
    <mergeCell ref="H36:I36"/>
    <mergeCell ref="W35:X35"/>
    <mergeCell ref="Z33:AA33"/>
    <mergeCell ref="Z34:AA34"/>
    <mergeCell ref="Z35:AA35"/>
    <mergeCell ref="Q35:R35"/>
    <mergeCell ref="N30:O30"/>
    <mergeCell ref="B30:D30"/>
    <mergeCell ref="W33:X33"/>
    <mergeCell ref="W34:X34"/>
    <mergeCell ref="W32:X32"/>
    <mergeCell ref="Q32:R32"/>
    <mergeCell ref="W31:X31"/>
    <mergeCell ref="T32:U32"/>
    <mergeCell ref="K37:L37"/>
    <mergeCell ref="K38:L38"/>
    <mergeCell ref="Z38:AA38"/>
    <mergeCell ref="Z39:AA39"/>
    <mergeCell ref="Z37:AA37"/>
    <mergeCell ref="K39:L39"/>
    <mergeCell ref="W39:X39"/>
    <mergeCell ref="Q38:R38"/>
    <mergeCell ref="Q39:R39"/>
    <mergeCell ref="T38:U38"/>
    <mergeCell ref="H38:I38"/>
    <mergeCell ref="W10:Y10"/>
    <mergeCell ref="K35:L35"/>
    <mergeCell ref="N39:O39"/>
    <mergeCell ref="W36:X36"/>
    <mergeCell ref="N36:O36"/>
    <mergeCell ref="N37:O37"/>
    <mergeCell ref="N38:O38"/>
    <mergeCell ref="W37:X37"/>
    <mergeCell ref="W38:X38"/>
    <mergeCell ref="G4:T4"/>
    <mergeCell ref="W13:Y13"/>
    <mergeCell ref="Z10:AB10"/>
    <mergeCell ref="Z13:AB13"/>
    <mergeCell ref="T10:V10"/>
    <mergeCell ref="T13:V13"/>
    <mergeCell ref="Q11:S12"/>
    <mergeCell ref="W7:AB7"/>
    <mergeCell ref="J10:N10"/>
    <mergeCell ref="Q13:S13"/>
    <mergeCell ref="W17:X17"/>
    <mergeCell ref="H20:I20"/>
    <mergeCell ref="H19:I19"/>
    <mergeCell ref="W18:X18"/>
    <mergeCell ref="K20:L20"/>
    <mergeCell ref="W19:X19"/>
    <mergeCell ref="W20:X20"/>
    <mergeCell ref="K17:L17"/>
    <mergeCell ref="Z22:AA22"/>
    <mergeCell ref="E21:F21"/>
    <mergeCell ref="H21:I21"/>
    <mergeCell ref="K21:L21"/>
    <mergeCell ref="N21:O21"/>
    <mergeCell ref="W21:X21"/>
    <mergeCell ref="Z21:AA21"/>
    <mergeCell ref="W22:X22"/>
    <mergeCell ref="W23:X23"/>
    <mergeCell ref="Z23:AA23"/>
    <mergeCell ref="E22:F22"/>
    <mergeCell ref="H22:I22"/>
    <mergeCell ref="E23:F23"/>
    <mergeCell ref="H23:I23"/>
    <mergeCell ref="K23:L23"/>
    <mergeCell ref="N23:O23"/>
    <mergeCell ref="K22:L22"/>
    <mergeCell ref="N22:O22"/>
    <mergeCell ref="N24:O24"/>
    <mergeCell ref="E26:F26"/>
    <mergeCell ref="H26:I26"/>
    <mergeCell ref="K25:L25"/>
    <mergeCell ref="N25:O25"/>
    <mergeCell ref="K26:L26"/>
    <mergeCell ref="N26:O26"/>
    <mergeCell ref="E24:F24"/>
    <mergeCell ref="H27:I27"/>
    <mergeCell ref="E35:F35"/>
    <mergeCell ref="H33:I33"/>
    <mergeCell ref="H34:I34"/>
    <mergeCell ref="H35:I35"/>
    <mergeCell ref="W16:X16"/>
    <mergeCell ref="N20:O20"/>
    <mergeCell ref="Z31:AA31"/>
    <mergeCell ref="E30:F30"/>
    <mergeCell ref="W28:X28"/>
    <mergeCell ref="N28:O28"/>
    <mergeCell ref="W30:X30"/>
    <mergeCell ref="Z28:AA28"/>
    <mergeCell ref="E29:F29"/>
    <mergeCell ref="H29:I29"/>
    <mergeCell ref="Z30:AA30"/>
    <mergeCell ref="W29:X29"/>
    <mergeCell ref="Z29:AA29"/>
    <mergeCell ref="K18:L18"/>
    <mergeCell ref="K19:L19"/>
    <mergeCell ref="K29:L29"/>
    <mergeCell ref="K28:L28"/>
    <mergeCell ref="N29:O29"/>
    <mergeCell ref="K30:L30"/>
    <mergeCell ref="N27:O27"/>
    <mergeCell ref="Z27:AA27"/>
    <mergeCell ref="W24:X24"/>
    <mergeCell ref="Z24:AA24"/>
    <mergeCell ref="W27:X27"/>
    <mergeCell ref="W25:X25"/>
    <mergeCell ref="Z25:AA25"/>
    <mergeCell ref="W26:X26"/>
    <mergeCell ref="Z26:AA26"/>
    <mergeCell ref="N16:O16"/>
    <mergeCell ref="N17:O17"/>
    <mergeCell ref="N18:O18"/>
    <mergeCell ref="N19:O19"/>
    <mergeCell ref="N42:O42"/>
    <mergeCell ref="N31:O31"/>
    <mergeCell ref="K33:L33"/>
    <mergeCell ref="K34:L34"/>
    <mergeCell ref="K32:L32"/>
    <mergeCell ref="N32:O32"/>
    <mergeCell ref="N35:O35"/>
    <mergeCell ref="N33:O33"/>
    <mergeCell ref="N34:O34"/>
    <mergeCell ref="K36:L36"/>
    <mergeCell ref="K27:L27"/>
    <mergeCell ref="H42:I42"/>
    <mergeCell ref="E31:F31"/>
    <mergeCell ref="H31:I31"/>
    <mergeCell ref="E28:F28"/>
    <mergeCell ref="H28:I28"/>
    <mergeCell ref="K31:L31"/>
    <mergeCell ref="H30:I30"/>
    <mergeCell ref="E32:F32"/>
    <mergeCell ref="H32:I32"/>
    <mergeCell ref="T42:U42"/>
    <mergeCell ref="Q29:R29"/>
    <mergeCell ref="Q31:R31"/>
    <mergeCell ref="Q33:R33"/>
    <mergeCell ref="Q34:R34"/>
    <mergeCell ref="T33:U33"/>
    <mergeCell ref="T34:U34"/>
    <mergeCell ref="T35:U35"/>
    <mergeCell ref="T36:U36"/>
    <mergeCell ref="Q27:R27"/>
    <mergeCell ref="T27:U27"/>
    <mergeCell ref="T37:U37"/>
    <mergeCell ref="Q30:R30"/>
    <mergeCell ref="Q36:R36"/>
    <mergeCell ref="Q37:R37"/>
    <mergeCell ref="Q28:R28"/>
    <mergeCell ref="T29:U29"/>
    <mergeCell ref="T30:U30"/>
    <mergeCell ref="T31:U31"/>
    <mergeCell ref="T28:U28"/>
    <mergeCell ref="B44:D44"/>
    <mergeCell ref="E44:F44"/>
    <mergeCell ref="H44:I44"/>
    <mergeCell ref="K44:L44"/>
    <mergeCell ref="T39:U39"/>
    <mergeCell ref="T40:U40"/>
    <mergeCell ref="T41:U41"/>
    <mergeCell ref="Q41:R41"/>
    <mergeCell ref="Q42:R42"/>
    <mergeCell ref="Z44:AA44"/>
    <mergeCell ref="N44:O44"/>
    <mergeCell ref="Q44:R44"/>
    <mergeCell ref="T44:U44"/>
    <mergeCell ref="W44:X44"/>
    <mergeCell ref="B45:D45"/>
    <mergeCell ref="E45:F45"/>
    <mergeCell ref="H45:I45"/>
    <mergeCell ref="K45:L45"/>
    <mergeCell ref="Z45:AA45"/>
    <mergeCell ref="N45:O45"/>
    <mergeCell ref="Q45:R45"/>
    <mergeCell ref="T45:U45"/>
    <mergeCell ref="W45:X45"/>
    <mergeCell ref="B47:D47"/>
    <mergeCell ref="Z47:AA47"/>
    <mergeCell ref="W47:X47"/>
    <mergeCell ref="T47:U47"/>
    <mergeCell ref="Q47:R47"/>
    <mergeCell ref="N47:O47"/>
    <mergeCell ref="K47:L47"/>
    <mergeCell ref="H47:I47"/>
    <mergeCell ref="E47:F47"/>
    <mergeCell ref="B48:D48"/>
    <mergeCell ref="E48:F48"/>
    <mergeCell ref="H48:I48"/>
    <mergeCell ref="K48:L48"/>
    <mergeCell ref="Z48:AA48"/>
    <mergeCell ref="N48:O48"/>
    <mergeCell ref="Q48:R48"/>
    <mergeCell ref="T48:U48"/>
    <mergeCell ref="W48:X48"/>
  </mergeCells>
  <printOptions/>
  <pageMargins left="0.3937007874015748" right="0" top="0.5905511811023623" bottom="0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2012-01-05T01:13:45Z</cp:lastPrinted>
  <dcterms:created xsi:type="dcterms:W3CDTF">1997-01-08T22:48:59Z</dcterms:created>
  <dcterms:modified xsi:type="dcterms:W3CDTF">2012-05-17T01:55:37Z</dcterms:modified>
  <cp:category/>
  <cp:version/>
  <cp:contentType/>
  <cp:contentStatus/>
</cp:coreProperties>
</file>